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2760" yWindow="32760" windowWidth="19440" windowHeight="7980"/>
  </bookViews>
  <sheets>
    <sheet name="Приложение 6" sheetId="43" r:id="rId1"/>
  </sheets>
  <definedNames>
    <definedName name="_xlnm._FilterDatabase" localSheetId="0" hidden="1">'Приложение 6'!$A$12:$F$255</definedName>
    <definedName name="_xlnm.Print_Titles" localSheetId="0">'Приложение 6'!$12:$13</definedName>
    <definedName name="_xlnm.Print_Area" localSheetId="0">'Приложение 6'!$A$1:$F$255</definedName>
  </definedNames>
  <calcPr calcId="124519"/>
</workbook>
</file>

<file path=xl/calcChain.xml><?xml version="1.0" encoding="utf-8"?>
<calcChain xmlns="http://schemas.openxmlformats.org/spreadsheetml/2006/main">
  <c r="F213" i="43"/>
  <c r="F194" s="1"/>
  <c r="F193" s="1"/>
  <c r="F18"/>
  <c r="F17" s="1"/>
  <c r="F16" s="1"/>
  <c r="F15" s="1"/>
  <c r="F188"/>
  <c r="F180"/>
  <c r="F175"/>
  <c r="F163"/>
  <c r="F139"/>
  <c r="F140"/>
  <c r="F130"/>
  <c r="F131"/>
  <c r="F124"/>
  <c r="F125"/>
  <c r="F126"/>
  <c r="F120"/>
  <c r="F113"/>
  <c r="F102"/>
  <c r="F92"/>
  <c r="F85"/>
  <c r="F78"/>
  <c r="F72"/>
  <c r="F66"/>
  <c r="F58"/>
  <c r="F52"/>
  <c r="F37"/>
  <c r="F26"/>
  <c r="F161"/>
  <c r="F162"/>
  <c r="F101"/>
  <c r="F100" s="1"/>
  <c r="F65"/>
  <c r="F57"/>
  <c r="F50"/>
  <c r="F51"/>
  <c r="F46"/>
  <c r="F45" s="1"/>
  <c r="F44" s="1"/>
  <c r="F254"/>
  <c r="F248"/>
  <c r="F141"/>
  <c r="F142"/>
  <c r="F31"/>
  <c r="F30" s="1"/>
  <c r="E20" l="1"/>
  <c r="E19"/>
  <c r="E145"/>
  <c r="E144"/>
  <c r="E226"/>
  <c r="E29"/>
  <c r="E28" s="1"/>
  <c r="E27" s="1"/>
  <c r="E26" s="1"/>
  <c r="E248"/>
  <c r="E247" s="1"/>
  <c r="E40"/>
  <c r="E39" s="1"/>
  <c r="E38" s="1"/>
  <c r="E111"/>
  <c r="E110"/>
  <c r="F219"/>
  <c r="F218" s="1"/>
  <c r="E219"/>
  <c r="E218" s="1"/>
  <c r="F216"/>
  <c r="E216"/>
  <c r="E166"/>
  <c r="E165" s="1"/>
  <c r="E164" s="1"/>
  <c r="E91"/>
  <c r="E90" s="1"/>
  <c r="E89" s="1"/>
  <c r="F149"/>
  <c r="F148" s="1"/>
  <c r="E149"/>
  <c r="E148" s="1"/>
  <c r="E135"/>
  <c r="E133"/>
  <c r="E132"/>
  <c r="E131" s="1"/>
  <c r="E128"/>
  <c r="E127"/>
  <c r="E125" s="1"/>
  <c r="E106"/>
  <c r="E104"/>
  <c r="E22"/>
  <c r="E21" s="1"/>
  <c r="E18" s="1"/>
  <c r="E64"/>
  <c r="E63" s="1"/>
  <c r="E62" s="1"/>
  <c r="E88"/>
  <c r="E87" s="1"/>
  <c r="E86" s="1"/>
  <c r="E85" s="1"/>
  <c r="E236"/>
  <c r="E233" s="1"/>
  <c r="E234"/>
  <c r="E214"/>
  <c r="E213" s="1"/>
  <c r="E155"/>
  <c r="E154" s="1"/>
  <c r="E153" s="1"/>
  <c r="E142"/>
  <c r="F182"/>
  <c r="F181" s="1"/>
  <c r="E182"/>
  <c r="E181" s="1"/>
  <c r="F39"/>
  <c r="F38" s="1"/>
  <c r="F165"/>
  <c r="F164" s="1"/>
  <c r="F21"/>
  <c r="F68"/>
  <c r="F67" s="1"/>
  <c r="F56" s="1"/>
  <c r="E68"/>
  <c r="E67"/>
  <c r="E66" s="1"/>
  <c r="E65" s="1"/>
  <c r="F42"/>
  <c r="F41" s="1"/>
  <c r="E42"/>
  <c r="E41" s="1"/>
  <c r="E37" s="1"/>
  <c r="E31"/>
  <c r="E30"/>
  <c r="F28"/>
  <c r="F27"/>
  <c r="F24"/>
  <c r="F23" s="1"/>
  <c r="E24"/>
  <c r="E23" s="1"/>
  <c r="F19"/>
  <c r="F133"/>
  <c r="F132" s="1"/>
  <c r="F251"/>
  <c r="F250" s="1"/>
  <c r="E251"/>
  <c r="E250" s="1"/>
  <c r="F171"/>
  <c r="F170" s="1"/>
  <c r="E171"/>
  <c r="E170" s="1"/>
  <c r="F104"/>
  <c r="F103" s="1"/>
  <c r="F63"/>
  <c r="F62" s="1"/>
  <c r="E137"/>
  <c r="E130" s="1"/>
  <c r="E231"/>
  <c r="E230"/>
  <c r="F185"/>
  <c r="F179" s="1"/>
  <c r="E185"/>
  <c r="E184" s="1"/>
  <c r="F208"/>
  <c r="F207" s="1"/>
  <c r="E208"/>
  <c r="E207" s="1"/>
  <c r="F168"/>
  <c r="F167" s="1"/>
  <c r="E168"/>
  <c r="E167" s="1"/>
  <c r="E163" s="1"/>
  <c r="E162" s="1"/>
  <c r="E161" s="1"/>
  <c r="F247"/>
  <c r="F74"/>
  <c r="F73" s="1"/>
  <c r="F71" s="1"/>
  <c r="F70" s="1"/>
  <c r="E74"/>
  <c r="E73" s="1"/>
  <c r="E72" s="1"/>
  <c r="E71" s="1"/>
  <c r="E70" s="1"/>
  <c r="F214"/>
  <c r="F245"/>
  <c r="F244" s="1"/>
  <c r="E245"/>
  <c r="E244" s="1"/>
  <c r="F177"/>
  <c r="E177"/>
  <c r="E176" s="1"/>
  <c r="E174" s="1"/>
  <c r="F35"/>
  <c r="F34" s="1"/>
  <c r="F33" s="1"/>
  <c r="E35"/>
  <c r="E34" s="1"/>
  <c r="E33" s="1"/>
  <c r="F118"/>
  <c r="F117" s="1"/>
  <c r="E118"/>
  <c r="E117" s="1"/>
  <c r="F115"/>
  <c r="F114" s="1"/>
  <c r="E115"/>
  <c r="E114" s="1"/>
  <c r="E113" s="1"/>
  <c r="F108"/>
  <c r="E108"/>
  <c r="F106"/>
  <c r="F87"/>
  <c r="F86" s="1"/>
  <c r="F80"/>
  <c r="F79" s="1"/>
  <c r="E80"/>
  <c r="E79" s="1"/>
  <c r="E78" s="1"/>
  <c r="E222"/>
  <c r="E221" s="1"/>
  <c r="E60"/>
  <c r="E59" s="1"/>
  <c r="E58" s="1"/>
  <c r="E57" s="1"/>
  <c r="E56" s="1"/>
  <c r="F253"/>
  <c r="E254"/>
  <c r="E253"/>
  <c r="F242"/>
  <c r="F241" s="1"/>
  <c r="E242"/>
  <c r="E241" s="1"/>
  <c r="F239"/>
  <c r="F238" s="1"/>
  <c r="E239"/>
  <c r="E238"/>
  <c r="F236"/>
  <c r="F234"/>
  <c r="E228"/>
  <c r="E227" s="1"/>
  <c r="F228"/>
  <c r="F227" s="1"/>
  <c r="F231"/>
  <c r="F230" s="1"/>
  <c r="F225"/>
  <c r="F224" s="1"/>
  <c r="E225"/>
  <c r="E224" s="1"/>
  <c r="F222"/>
  <c r="F221" s="1"/>
  <c r="F211"/>
  <c r="F210" s="1"/>
  <c r="E211"/>
  <c r="E210" s="1"/>
  <c r="F205"/>
  <c r="F204" s="1"/>
  <c r="E205"/>
  <c r="E204" s="1"/>
  <c r="F202"/>
  <c r="F201" s="1"/>
  <c r="E202"/>
  <c r="E201" s="1"/>
  <c r="F199"/>
  <c r="F198" s="1"/>
  <c r="E199"/>
  <c r="E198" s="1"/>
  <c r="F196"/>
  <c r="F195" s="1"/>
  <c r="E196"/>
  <c r="E195" s="1"/>
  <c r="F191"/>
  <c r="F189" s="1"/>
  <c r="F187" s="1"/>
  <c r="E191"/>
  <c r="E189" s="1"/>
  <c r="E187" s="1"/>
  <c r="F159"/>
  <c r="F158"/>
  <c r="F157" s="1"/>
  <c r="E159"/>
  <c r="E158"/>
  <c r="E157" s="1"/>
  <c r="F154"/>
  <c r="F153"/>
  <c r="F152" s="1"/>
  <c r="F146"/>
  <c r="E146"/>
  <c r="F144"/>
  <c r="F137"/>
  <c r="F135"/>
  <c r="F128"/>
  <c r="F127" s="1"/>
  <c r="F54"/>
  <c r="F53" s="1"/>
  <c r="E54"/>
  <c r="E53" s="1"/>
  <c r="E52" s="1"/>
  <c r="E51" s="1"/>
  <c r="E50" s="1"/>
  <c r="F48"/>
  <c r="F47" s="1"/>
  <c r="E48"/>
  <c r="E47" s="1"/>
  <c r="E46" s="1"/>
  <c r="E45" s="1"/>
  <c r="E44" s="1"/>
  <c r="E122"/>
  <c r="E121" s="1"/>
  <c r="E120" s="1"/>
  <c r="F122"/>
  <c r="F121" s="1"/>
  <c r="F111"/>
  <c r="F110"/>
  <c r="F60"/>
  <c r="F59" s="1"/>
  <c r="F98"/>
  <c r="F97" s="1"/>
  <c r="F96" s="1"/>
  <c r="E98"/>
  <c r="E97"/>
  <c r="E96" s="1"/>
  <c r="F94"/>
  <c r="F93" s="1"/>
  <c r="E94"/>
  <c r="E93" s="1"/>
  <c r="E92" s="1"/>
  <c r="F90"/>
  <c r="F89" s="1"/>
  <c r="F83"/>
  <c r="F82"/>
  <c r="E83"/>
  <c r="E82"/>
  <c r="E188"/>
  <c r="F184"/>
  <c r="E156"/>
  <c r="E180" l="1"/>
  <c r="E179" s="1"/>
  <c r="E173" s="1"/>
  <c r="E103"/>
  <c r="E102" s="1"/>
  <c r="F156"/>
  <c r="E126"/>
  <c r="E194"/>
  <c r="E193" s="1"/>
  <c r="E141"/>
  <c r="E140" s="1"/>
  <c r="E139" s="1"/>
  <c r="F233"/>
  <c r="E152"/>
  <c r="E151"/>
  <c r="E77"/>
  <c r="E76" s="1"/>
  <c r="F77"/>
  <c r="F76" s="1"/>
  <c r="E17"/>
  <c r="E16" s="1"/>
  <c r="E15" s="1"/>
  <c r="E101"/>
  <c r="E100" s="1"/>
  <c r="E124"/>
  <c r="E175"/>
  <c r="F176"/>
  <c r="F174" s="1"/>
  <c r="F173" s="1"/>
  <c r="E190"/>
  <c r="F151"/>
  <c r="F190"/>
  <c r="F14" l="1"/>
  <c r="E14"/>
</calcChain>
</file>

<file path=xl/sharedStrings.xml><?xml version="1.0" encoding="utf-8"?>
<sst xmlns="http://schemas.openxmlformats.org/spreadsheetml/2006/main" count="693" uniqueCount="274">
  <si>
    <t>УТВЕРЖДЕНО</t>
  </si>
  <si>
    <t>решением совета депутатов</t>
  </si>
  <si>
    <t xml:space="preserve"> Кировского муниципального района </t>
  </si>
  <si>
    <t>Ленинградской области</t>
  </si>
  <si>
    <t>Наименование</t>
  </si>
  <si>
    <t>ЦСР</t>
  </si>
  <si>
    <t>ВР</t>
  </si>
  <si>
    <t>Рп ПР</t>
  </si>
  <si>
    <t>1W 0 00 00000</t>
  </si>
  <si>
    <t>Комплексы процессных мероприятий</t>
  </si>
  <si>
    <t>1W 4 00 00000</t>
  </si>
  <si>
    <t>Комплекс процессных мероприятий "Содержание территории поселения"</t>
  </si>
  <si>
    <t>1W 4 01 00000</t>
  </si>
  <si>
    <t xml:space="preserve">Расходы на уличное освещение </t>
  </si>
  <si>
    <t>1W 4 01 15310</t>
  </si>
  <si>
    <t>Закупка товаров, работ и услуг для обеспечения государственных (муниципальных) нужд</t>
  </si>
  <si>
    <t>200</t>
  </si>
  <si>
    <t>Благоустройство</t>
  </si>
  <si>
    <t>0503</t>
  </si>
  <si>
    <t xml:space="preserve">Расходы на озеленение </t>
  </si>
  <si>
    <t>1W 4 01 15320</t>
  </si>
  <si>
    <t>Комплекс процессных мероприятий "Благоустройство территории поселения"</t>
  </si>
  <si>
    <t>1W 4 02 00000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</si>
  <si>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</si>
  <si>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1W 4 02 15350</t>
  </si>
  <si>
    <t>Комплекс процессных мероприятий "Содержание объектов на территории поселения"</t>
  </si>
  <si>
    <t>1W 4 03 00000</t>
  </si>
  <si>
    <t>Организация сбора и вывоза бытовых отходов и мусора</t>
  </si>
  <si>
    <t>1W 4 03 15360</t>
  </si>
  <si>
    <t>1Н 4 00 00000</t>
  </si>
  <si>
    <t>Комплекс процессных мероприятий "Благоустройство территории деревни Назия"</t>
  </si>
  <si>
    <t>1Н 4 01 00000</t>
  </si>
  <si>
    <t>1Н 4 01 S4770</t>
  </si>
  <si>
    <t>1П 0 00 00000</t>
  </si>
  <si>
    <t>1П 4 00 00000</t>
  </si>
  <si>
    <t>Комплекс процессных мероприятий "Благоустройство территории административного центра гп. Приладожский"</t>
  </si>
  <si>
    <t>1П 4 01 00000</t>
  </si>
  <si>
    <t xml:space="preserve"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  </t>
  </si>
  <si>
    <t>1П 4 01 S4660</t>
  </si>
  <si>
    <t>48 0 00 00000</t>
  </si>
  <si>
    <t>48 4 00 00000</t>
  </si>
  <si>
    <t>Комплекс процессных мероприятий "Развитие сети автомобильных дорог общего пользования местного значения в границах населенных пунктов МО Приладожское ГП"</t>
  </si>
  <si>
    <t>48 4 01 00000</t>
  </si>
  <si>
    <t>Мероприятия по содержанию дорог общего пользования</t>
  </si>
  <si>
    <t>48 4 01 11520</t>
  </si>
  <si>
    <t>Дорожное хозяйство (дорожные фонды)</t>
  </si>
  <si>
    <t>0409</t>
  </si>
  <si>
    <t>53 0 00 00000</t>
  </si>
  <si>
    <t>53 4 00 00000</t>
  </si>
  <si>
    <t>Комплекс процессных мероприятий "Содержание системы гражданской обороны"</t>
  </si>
  <si>
    <t>53 4 01 00000</t>
  </si>
  <si>
    <t>Приобретение оборудования для объектов защиты и пунктов временного размещения населения</t>
  </si>
  <si>
    <t>53 4 01 13200</t>
  </si>
  <si>
    <t>Гражданская оборона</t>
  </si>
  <si>
    <t>0309</t>
  </si>
  <si>
    <t>Обслуживание системы оповещения</t>
  </si>
  <si>
    <t>53 4 01 13780</t>
  </si>
  <si>
    <t>Комплекс процессных мероприятий "Обслуживание территории поселения при возникновении чрезвычайных ситуаций"</t>
  </si>
  <si>
    <t>53 4 02 00000</t>
  </si>
  <si>
    <t>Подготовка руководящего состава, специалистов и населения к действиям в чрезвычайных ситуациях</t>
  </si>
  <si>
    <t>53 4 02 13190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</si>
  <si>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</si>
  <si>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</si>
  <si>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Осуществление части полномочий поселений по организации и осуществлению мероприятий по  ЧС (по созданию, содержанию и организации деятельности аварийно-спасательных служб) </t>
  </si>
  <si>
    <t>53 4 02 96100</t>
  </si>
  <si>
    <t>Межбюджетные трансферты</t>
  </si>
  <si>
    <t>500</t>
  </si>
  <si>
    <t>Комплекс процессных мероприятий "Обеспечение пожарной безопасности"</t>
  </si>
  <si>
    <t>53 4 03 00000</t>
  </si>
  <si>
    <t>Организация осуществления мероприятий по предупреждению и тушению пожаров на территории поселения</t>
  </si>
  <si>
    <t>53 4 03 13110</t>
  </si>
  <si>
    <t>Комплекс процессных мероприятий "Мероприятия направленные на предупреждение экстремисткой и террористической деятельности"</t>
  </si>
  <si>
    <t>53 4 04 00000</t>
  </si>
  <si>
    <t>Информирование населения по вопросам противодействия  терроризму</t>
  </si>
  <si>
    <t>53 4 04 13620</t>
  </si>
  <si>
    <t>Другие вопросы в области национальной экономики</t>
  </si>
  <si>
    <t>0314</t>
  </si>
  <si>
    <t>55 0 00 00000</t>
  </si>
  <si>
    <t>55 4 00 00000</t>
  </si>
  <si>
    <t>Комплекс процессных мероприятий "Развитие культуры и модернизация учреждений культуры"</t>
  </si>
  <si>
    <t>55 4 01 00000</t>
  </si>
  <si>
    <t>Обеспечение деятельности (услуги, работы) муниципальных учреждений</t>
  </si>
  <si>
    <t>55 4 01 00160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</si>
  <si>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</si>
  <si>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</si>
  <si>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Культура</t>
  </si>
  <si>
    <t>0801</t>
  </si>
  <si>
    <t>Иные бюджетные ассигнования</t>
  </si>
  <si>
    <t>800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</si>
  <si>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</si>
  <si>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55 4 01 S0360</t>
  </si>
  <si>
    <t>Комплекс процессных мероприятий "Другие вопросы в области культуры"</t>
  </si>
  <si>
    <t>55 4 02 00000</t>
  </si>
  <si>
    <t>Организация и проведение мероприятий в сфере культуры</t>
  </si>
  <si>
    <t>55 4 02 11560</t>
  </si>
  <si>
    <t xml:space="preserve">Другие вопросы в области культуры, кинематографии </t>
  </si>
  <si>
    <t>0804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</si>
  <si>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</si>
  <si>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55 4 02 96020</t>
  </si>
  <si>
    <t>Комплекс процессных мероприятий "Развитие физической культуры и спорта на территории поселения"</t>
  </si>
  <si>
    <t>55 4 03 00000</t>
  </si>
  <si>
    <t>Организация и проведение мероприятий в области спорта и физической культуры</t>
  </si>
  <si>
    <t>55 4 03 11570</t>
  </si>
  <si>
    <t xml:space="preserve">Физическая культура </t>
  </si>
  <si>
    <t>1101</t>
  </si>
  <si>
    <t>Обеспечение деятельности органов местного самоуправления</t>
  </si>
  <si>
    <t>67 0 00 00000</t>
  </si>
  <si>
    <t/>
  </si>
  <si>
    <t>Обеспечение деятельности высшего должностного лица муниципального образования</t>
  </si>
  <si>
    <t>67 1 09 00000</t>
  </si>
  <si>
    <t>Исполнение функций органов местного самоуправления</t>
  </si>
  <si>
    <t>67 1 09 00150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</si>
  <si>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</si>
  <si>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</si>
  <si>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Обеспечение деятельности представительных органов муниципальных образований</t>
  </si>
  <si>
    <t>67 3 00 00000</t>
  </si>
  <si>
    <t>67 3 09 00150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</si>
  <si>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</si>
  <si>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</si>
  <si>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Обеспечение деятельности аппаратов органов местного самоуправления</t>
  </si>
  <si>
    <t>67 4 00 00000</t>
  </si>
  <si>
    <t>67 4 09 00150</t>
  </si>
  <si>
    <t>0104</t>
  </si>
  <si>
    <t>Обеспечение деятельности Главы местной администрации</t>
  </si>
  <si>
    <t>67 5 00 00000</t>
  </si>
  <si>
    <t>67 5 09 00150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</si>
  <si>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</si>
  <si>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67 9 00 00000</t>
  </si>
  <si>
    <t>Сфера административных правоотношений</t>
  </si>
  <si>
    <t>67 9 09 71340</t>
  </si>
  <si>
    <t>7D 0 00 00000</t>
  </si>
  <si>
    <t>93 0 00 00000</t>
  </si>
  <si>
    <t>93 4 00 00000</t>
  </si>
  <si>
    <t>Комплекс процессных мероприятий "Профессиональная подготовка, переподготовка и повышение квалификации муниципальных служащих"</t>
  </si>
  <si>
    <t>93 4 01 00000</t>
  </si>
  <si>
    <t>Повышение квалификации муниципальных служащих</t>
  </si>
  <si>
    <t>93 4 01 10390</t>
  </si>
  <si>
    <t>Профессиональная подготовка, переподготовка и повышение квалификации</t>
  </si>
  <si>
    <t>0705</t>
  </si>
  <si>
    <t>Непрограммные расходы органов местного самоуправления</t>
  </si>
  <si>
    <t>98 0 00 00000</t>
  </si>
  <si>
    <t>Непрограммные расходы</t>
  </si>
  <si>
    <t>98 9 09 00000</t>
  </si>
  <si>
    <t xml:space="preserve">Доплаты к пенсиям муниципальных служащих </t>
  </si>
  <si>
    <t>98 9 09 03080</t>
  </si>
  <si>
    <t>Социальное обеспечение и иные выплаты населению</t>
  </si>
  <si>
    <t>300</t>
  </si>
  <si>
    <t>Пенсионное обеспечение</t>
  </si>
  <si>
    <t>1001</t>
  </si>
  <si>
    <t>98 9 09 10030</t>
  </si>
  <si>
    <t>Другие общегосударственные вопросы</t>
  </si>
  <si>
    <t>0113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</si>
  <si>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</si>
  <si>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</si>
  <si>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 xml:space="preserve">Резервный фонд администрации муниципального образования </t>
  </si>
  <si>
    <t>98 9 09 10050</t>
  </si>
  <si>
    <t>Резервные фонды</t>
  </si>
  <si>
    <t>0111</t>
  </si>
  <si>
    <t xml:space="preserve">Расчеты за услуги по начислению и сбору платы за найм </t>
  </si>
  <si>
    <t>98 9 09 10100</t>
  </si>
  <si>
    <t xml:space="preserve">Мероприятия по землеустройству и землепользованию </t>
  </si>
  <si>
    <t>98 9 09 10350</t>
  </si>
  <si>
    <t>0412</t>
  </si>
  <si>
    <t>Расходы на приобретение товаров, работ, услуг в целях обеспечения публикации муниципальных правовых актов</t>
  </si>
  <si>
    <t>98 9 09 10410</t>
  </si>
  <si>
    <t xml:space="preserve">Капитальный ремонт(ремонт) муниципального жилищного фонда </t>
  </si>
  <si>
    <t>98 9 09 15010</t>
  </si>
  <si>
    <t>Жилищное хозяйство</t>
  </si>
  <si>
    <t>0501</t>
  </si>
  <si>
    <t>Взнос на капитальный ремонт общего имущества в многоквартирном доме на территории муниципального образования</t>
  </si>
  <si>
    <t>98 9 09 15460</t>
  </si>
  <si>
    <t>98 9 09 51180</t>
  </si>
  <si>
    <t>Мобилизационная и вневойсковая подготовка</t>
  </si>
  <si>
    <t>0203</t>
  </si>
  <si>
    <t>Осуществление части полномочий поселений по формированию, утверждению, исполнению  бюджета</t>
  </si>
  <si>
    <t>98 9 09 96010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</si>
  <si>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</si>
  <si>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</si>
  <si>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</si>
  <si>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</si>
  <si>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98 9  09 96030</t>
  </si>
  <si>
    <t xml:space="preserve">Осуществление земельного контроля поселений за использование земель на территориях поселений </t>
  </si>
  <si>
    <t>98 9 09 96040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</si>
  <si>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</si>
  <si>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98 9 09 96090</t>
  </si>
  <si>
    <t xml:space="preserve">Осуществление полномочий поселений по муниципальному жилищному контролю </t>
  </si>
  <si>
    <t>98 9 09 96110</t>
  </si>
  <si>
    <t>ВСЕГО</t>
  </si>
  <si>
    <t>Реализация программ формирования современной городской среды</t>
  </si>
  <si>
    <t>98 9 09 10300</t>
  </si>
  <si>
    <t xml:space="preserve">Содержание и обслуживание объектов имущества казны муниципального образования </t>
  </si>
  <si>
    <t>Комплекс процессных мероприятий "Поддержка малого и среднего предпринимательства"</t>
  </si>
  <si>
    <t>Информационная и консультационная поддержка субъектов малого и среднего предпринимательства</t>
  </si>
  <si>
    <t>4G 0 00 00000</t>
  </si>
  <si>
    <t>4G 4 00 00000</t>
  </si>
  <si>
    <t>4G 4 01 00000</t>
  </si>
  <si>
    <t>4G 4 01 06450</t>
  </si>
  <si>
    <t>98 9 09 96050</t>
  </si>
  <si>
    <t xml:space="preserve">Осуществление части полномочий поселений в сфере архитектуры и градостроительства </t>
  </si>
  <si>
    <t>76 0 00 00000</t>
  </si>
  <si>
    <t>76 4 00 00000</t>
  </si>
  <si>
    <t>Комплекс процессных мероприятий "Организация газификации на территории МО Приладожское городское поселение"</t>
  </si>
  <si>
    <t>76 4 01 00000</t>
  </si>
  <si>
    <t xml:space="preserve">Осуществление авторского, строительного контроля </t>
  </si>
  <si>
    <t>76 4 01 16550</t>
  </si>
  <si>
    <t>Коммунальное хозяйство</t>
  </si>
  <si>
    <t>0502</t>
  </si>
  <si>
    <t>Исполнение судебных актов Российской Федерации и мировых соглашений по возмещению вреда</t>
  </si>
  <si>
    <t>98 9 09 10070</t>
  </si>
  <si>
    <t>400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</si>
  <si>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муниципального образования</t>
  </si>
  <si>
    <t>Капитальные вложения в объекты государственной (муниципальной) собственности</t>
  </si>
  <si>
    <t>67 1 00 00000</t>
  </si>
  <si>
    <t>67 3 09 00000</t>
  </si>
  <si>
    <t>67 4 09 00000</t>
  </si>
  <si>
    <t>67 5 09 00000</t>
  </si>
  <si>
    <t>67 9 09 00000</t>
  </si>
  <si>
    <t xml:space="preserve"> Приладожского городского поселения</t>
  </si>
  <si>
    <t>Муниципальная программа "Благоустройство, содержание территории и объектов  Приладожского городского поселения Кировского муниципального района Ленинградской области"</t>
  </si>
  <si>
    <t>Муниципальная программа "Совершенствование и развитие автомобильных дорог Приладожского городского поселения Кировского муниципального района Ленинградской области"</t>
  </si>
  <si>
    <t>Муниципальная программа "Развитие и поддержка малого и среднего предпринимательства в Приладожском городском поселении Кировского муниципального района Ленинградской области"</t>
  </si>
  <si>
    <t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Приладожского городского поселения  Кировского муниципального района Ленинградской области"</t>
  </si>
  <si>
    <t>Муниципальная программа "Развитие культуры, физической культуры и спорта в Приладожском городском поселении Кировского муниципального района Ленинградской области"</t>
  </si>
  <si>
    <t>Муниципальная программа "Энергосбережение и повышение энергетической эффективности на территории Приладожского городского поселения Кировского муниципального района Ленинградской области"</t>
  </si>
  <si>
    <t>Муниципальная программа "Формирование комфортной городской среды на территории Приладожского городского поселения Кировского муниципального района Ленинградской области"</t>
  </si>
  <si>
    <t>Муниципальная программа "Развитие муниципальной службы в администрации Приладожского городского поселения Кировского муниципального района Ленинградской области"</t>
  </si>
  <si>
    <t>1W 4 02 95040</t>
  </si>
  <si>
    <t>7D 2 00 00000</t>
  </si>
  <si>
    <t>7D 2 F2 55550</t>
  </si>
  <si>
    <t>Реализация мероприятий по благоустройству дворовых территорий муниципальных образований Ленинградской области</t>
  </si>
  <si>
    <t>7D 7 00 00000</t>
  </si>
  <si>
    <t>7D 7 01 00000</t>
  </si>
  <si>
    <t>7D 7 01 S4750</t>
  </si>
  <si>
    <t>48 4 01 14260</t>
  </si>
  <si>
    <t>Мероприятия по ремонту дорог общего пользования местного значения</t>
  </si>
  <si>
    <t>7D 2 F2 00000</t>
  </si>
  <si>
    <t>1W 4 04 00000</t>
  </si>
  <si>
    <t>1W 4 04 S4840</t>
  </si>
  <si>
    <t>Комплекс процессных мероприятий "Содействие участию населения в осуществлении местного самоуправления"</t>
  </si>
  <si>
    <t>Поддержка развития общественной инфраструктуры муниципального значения</t>
  </si>
  <si>
    <t>Реализация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Ленинградской области"</t>
  </si>
  <si>
    <t>76 4 01 80200</t>
  </si>
  <si>
    <t>Региональные проекты</t>
  </si>
  <si>
    <t>Региональный проект "Формирование комфортной городской среды"</t>
  </si>
  <si>
    <t>Отраслевые проекты</t>
  </si>
  <si>
    <t>Отраслевой проект "Благоустройство общественных, дворовых пространств и цифровизация городского хозяйства"</t>
  </si>
  <si>
    <t>Осуществление первичного воинского учета органами местного самоуправления поселений, муниципальных и городских округов</t>
  </si>
  <si>
    <t>1Н 0 00 00000</t>
  </si>
  <si>
    <t>Муниципальная программа "Содействие участию населения в осуществлении местного самоуправления в иных формах на части территории Приладожского городского поселения  Кировского муниципального района Ленинградской области"</t>
  </si>
  <si>
    <t>Муниципальная программа "Содействие участию населения в осуществлении местного самоуправления в иных формах на территории административного центра Приладожского городского поселения Кировского муниципального района Ленинградской области"</t>
  </si>
  <si>
    <t>Функционирование Правительства Российской Федерации, высших исполнительных органов cубъектов Российской Федерации, местных администраций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</si>
  <si>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</si>
  <si>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Премирование по муниципальному правовому акту администрации вне системы оплаты труда</t>
  </si>
  <si>
    <t>48 7 00 00000</t>
  </si>
  <si>
    <t>48 7 01 00000</t>
  </si>
  <si>
    <t>48 7 01 S4200</t>
  </si>
  <si>
    <t xml:space="preserve">Отраслевой проект </t>
  </si>
  <si>
    <t>Отраслевой проект "Развитие и приведение в нормативное состояние автомобильных дорог общего пользования"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</si>
  <si>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</si>
  <si>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76 4 01 16410</t>
  </si>
  <si>
    <t>Реализация мероприятий по газификации</t>
  </si>
  <si>
    <t>1W 4 04 15200</t>
  </si>
  <si>
    <t>Мероприятия на проведение капитального ремонта (ремонта) дворовых территорий многоквартирных домов</t>
  </si>
  <si>
    <t>7D 7 01 14180</t>
  </si>
  <si>
    <t>Реализация мероприятий по благоустройству общественных территорий Приладожского городского поселения</t>
  </si>
  <si>
    <t>67 4 09 55490</t>
  </si>
  <si>
    <t>Грант за достижение показателей деятельности органов исполнительной власти субъектов Российской Федерации</t>
  </si>
  <si>
    <t>98 9 09 10340</t>
  </si>
  <si>
    <t>Выполнение комплексных кадастровых работ</t>
  </si>
  <si>
    <t xml:space="preserve"> 2024 год ПЛАН
сумма
(тысяч рублей)</t>
  </si>
  <si>
    <t xml:space="preserve"> 2024 год ФАКТ 
сумма
(тысяч рублей)</t>
  </si>
  <si>
    <t xml:space="preserve">Распределение бюджетных ассигнований по целевым статьям (муниципальным программам  и непрограммным направлениям деятельности), группам видов расходов классификации расходов бюджетов, а также по разделам и подразделам классификации расходов бюджета  Приладожского городского поселения за 2024 год </t>
  </si>
  <si>
    <t>(Приложение 6)</t>
  </si>
  <si>
    <t>от 05 марта 2025 г.  №8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</si>
</sst>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&quot;р.&quot;"/>
  </numFmts>
  <fonts count="19">
    <font>
      <sz val="10"/>
      <name val="Arial Cyr"/>
      <charset val="204"/>
    </font>
    <font>
      <sz val="10"/>
      <color theme="1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2"/>
      <color theme="1"/>
      <name val="Arial Cyr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Arial Cyr"/>
      <charset val="204"/>
    </font>
    <font>
      <b/>
      <i/>
      <sz val="12"/>
      <color theme="1"/>
      <name val="Arial Cyr"/>
      <charset val="204"/>
    </font>
    <font>
      <b/>
      <i/>
      <sz val="12"/>
      <color theme="1"/>
      <name val="Arial Cyr"/>
      <family val="2"/>
      <charset val="204"/>
    </font>
    <font>
      <sz val="12"/>
      <color theme="1"/>
      <name val="Arial Cyr"/>
      <family val="2"/>
      <charset val="204"/>
    </font>
    <font>
      <b/>
      <sz val="12"/>
      <color theme="1"/>
      <name val="Arial Cyr"/>
      <family val="2"/>
      <charset val="204"/>
    </font>
    <font>
      <sz val="12"/>
      <color theme="1"/>
      <name val="Arial Cyr"/>
      <charset val="204"/>
    </font>
    <font>
      <b/>
      <i/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right"/>
    </xf>
    <xf numFmtId="49" fontId="9" fillId="2" borderId="7" xfId="0" applyNumberFormat="1" applyFont="1" applyFill="1" applyBorder="1" applyAlignment="1">
      <alignment horizontal="left" wrapText="1"/>
    </xf>
    <xf numFmtId="49" fontId="10" fillId="2" borderId="8" xfId="0" applyNumberFormat="1" applyFont="1" applyFill="1" applyBorder="1" applyAlignment="1">
      <alignment horizontal="center"/>
    </xf>
    <xf numFmtId="49" fontId="11" fillId="2" borderId="8" xfId="0" applyNumberFormat="1" applyFont="1" applyFill="1" applyBorder="1" applyAlignment="1">
      <alignment horizontal="center"/>
    </xf>
    <xf numFmtId="164" fontId="9" fillId="2" borderId="8" xfId="0" applyNumberFormat="1" applyFont="1" applyFill="1" applyBorder="1" applyAlignment="1">
      <alignment horizontal="right"/>
    </xf>
    <xf numFmtId="0" fontId="10" fillId="2" borderId="9" xfId="0" applyNumberFormat="1" applyFont="1" applyFill="1" applyBorder="1" applyAlignment="1">
      <alignment horizontal="left" wrapText="1"/>
    </xf>
    <xf numFmtId="49" fontId="10" fillId="2" borderId="10" xfId="0" applyNumberFormat="1" applyFont="1" applyFill="1" applyBorder="1" applyAlignment="1">
      <alignment horizontal="center"/>
    </xf>
    <xf numFmtId="49" fontId="12" fillId="2" borderId="10" xfId="0" applyNumberFormat="1" applyFont="1" applyFill="1" applyBorder="1" applyAlignment="1">
      <alignment horizontal="center"/>
    </xf>
    <xf numFmtId="164" fontId="10" fillId="2" borderId="10" xfId="0" applyNumberFormat="1" applyFont="1" applyFill="1" applyBorder="1" applyAlignment="1">
      <alignment horizontal="right"/>
    </xf>
    <xf numFmtId="49" fontId="9" fillId="2" borderId="11" xfId="0" applyNumberFormat="1" applyFont="1" applyFill="1" applyBorder="1" applyAlignment="1">
      <alignment horizontal="left" wrapText="1"/>
    </xf>
    <xf numFmtId="49" fontId="6" fillId="2" borderId="12" xfId="0" applyNumberFormat="1" applyFont="1" applyFill="1" applyBorder="1" applyAlignment="1">
      <alignment horizontal="left" wrapText="1"/>
    </xf>
    <xf numFmtId="49" fontId="11" fillId="2" borderId="13" xfId="0" applyNumberFormat="1" applyFont="1" applyFill="1" applyBorder="1" applyAlignment="1">
      <alignment horizontal="center"/>
    </xf>
    <xf numFmtId="164" fontId="11" fillId="2" borderId="13" xfId="0" applyNumberFormat="1" applyFont="1" applyFill="1" applyBorder="1" applyAlignment="1">
      <alignment horizontal="right"/>
    </xf>
    <xf numFmtId="49" fontId="13" fillId="2" borderId="14" xfId="0" applyNumberFormat="1" applyFont="1" applyFill="1" applyBorder="1" applyAlignment="1">
      <alignment horizontal="left" wrapText="1"/>
    </xf>
    <xf numFmtId="49" fontId="11" fillId="2" borderId="15" xfId="0" applyNumberFormat="1" applyFont="1" applyFill="1" applyBorder="1" applyAlignment="1">
      <alignment horizontal="center"/>
    </xf>
    <xf numFmtId="164" fontId="11" fillId="2" borderId="16" xfId="0" applyNumberFormat="1" applyFont="1" applyFill="1" applyBorder="1" applyAlignment="1">
      <alignment horizontal="right"/>
    </xf>
    <xf numFmtId="49" fontId="13" fillId="2" borderId="17" xfId="0" applyNumberFormat="1" applyFont="1" applyFill="1" applyBorder="1" applyAlignment="1">
      <alignment horizontal="left" wrapText="1"/>
    </xf>
    <xf numFmtId="49" fontId="11" fillId="2" borderId="18" xfId="0" applyNumberFormat="1" applyFont="1" applyFill="1" applyBorder="1" applyAlignment="1">
      <alignment horizontal="center"/>
    </xf>
    <xf numFmtId="164" fontId="11" fillId="2" borderId="18" xfId="0" applyNumberFormat="1" applyFont="1" applyFill="1" applyBorder="1" applyAlignment="1">
      <alignment horizontal="right"/>
    </xf>
    <xf numFmtId="49" fontId="9" fillId="2" borderId="19" xfId="0" applyNumberFormat="1" applyFont="1" applyFill="1" applyBorder="1" applyAlignment="1">
      <alignment horizontal="left" wrapText="1"/>
    </xf>
    <xf numFmtId="49" fontId="6" fillId="2" borderId="19" xfId="0" applyNumberFormat="1" applyFont="1" applyFill="1" applyBorder="1" applyAlignment="1">
      <alignment horizontal="left" wrapText="1"/>
    </xf>
    <xf numFmtId="2" fontId="9" fillId="2" borderId="9" xfId="0" applyNumberFormat="1" applyFont="1" applyFill="1" applyBorder="1" applyAlignment="1">
      <alignment horizontal="left" wrapText="1"/>
    </xf>
    <xf numFmtId="2" fontId="6" fillId="2" borderId="12" xfId="0" applyNumberFormat="1" applyFont="1" applyFill="1" applyBorder="1" applyAlignment="1">
      <alignment horizontal="left" wrapText="1"/>
    </xf>
    <xf numFmtId="49" fontId="11" fillId="2" borderId="16" xfId="0" applyNumberFormat="1" applyFont="1" applyFill="1" applyBorder="1" applyAlignment="1">
      <alignment horizontal="center"/>
    </xf>
    <xf numFmtId="49" fontId="9" fillId="2" borderId="9" xfId="0" applyNumberFormat="1" applyFont="1" applyFill="1" applyBorder="1" applyAlignment="1">
      <alignment horizontal="left" wrapText="1"/>
    </xf>
    <xf numFmtId="49" fontId="8" fillId="2" borderId="12" xfId="0" applyNumberFormat="1" applyFont="1" applyFill="1" applyBorder="1" applyAlignment="1">
      <alignment horizontal="left" wrapText="1"/>
    </xf>
    <xf numFmtId="49" fontId="8" fillId="2" borderId="13" xfId="0" applyNumberFormat="1" applyFont="1" applyFill="1" applyBorder="1" applyAlignment="1">
      <alignment horizontal="center"/>
    </xf>
    <xf numFmtId="49" fontId="13" fillId="2" borderId="13" xfId="0" applyNumberFormat="1" applyFont="1" applyFill="1" applyBorder="1" applyAlignment="1">
      <alignment horizontal="center"/>
    </xf>
    <xf numFmtId="164" fontId="8" fillId="2" borderId="10" xfId="0" applyNumberFormat="1" applyFont="1" applyFill="1" applyBorder="1" applyAlignment="1">
      <alignment horizontal="right"/>
    </xf>
    <xf numFmtId="164" fontId="9" fillId="2" borderId="10" xfId="0" applyNumberFormat="1" applyFont="1" applyFill="1" applyBorder="1" applyAlignment="1">
      <alignment horizontal="right"/>
    </xf>
    <xf numFmtId="0" fontId="10" fillId="2" borderId="11" xfId="0" applyNumberFormat="1" applyFont="1" applyFill="1" applyBorder="1" applyAlignment="1">
      <alignment horizontal="left" wrapText="1"/>
    </xf>
    <xf numFmtId="49" fontId="10" fillId="2" borderId="20" xfId="0" applyNumberFormat="1" applyFont="1" applyFill="1" applyBorder="1" applyAlignment="1">
      <alignment horizontal="center"/>
    </xf>
    <xf numFmtId="164" fontId="9" fillId="2" borderId="20" xfId="0" applyNumberFormat="1" applyFont="1" applyFill="1" applyBorder="1" applyAlignment="1">
      <alignment horizontal="right"/>
    </xf>
    <xf numFmtId="0" fontId="6" fillId="2" borderId="12" xfId="0" applyNumberFormat="1" applyFont="1" applyFill="1" applyBorder="1" applyAlignment="1">
      <alignment horizontal="left" wrapText="1"/>
    </xf>
    <xf numFmtId="49" fontId="6" fillId="2" borderId="13" xfId="0" applyNumberFormat="1" applyFont="1" applyFill="1" applyBorder="1" applyAlignment="1">
      <alignment horizontal="center"/>
    </xf>
    <xf numFmtId="164" fontId="6" fillId="2" borderId="13" xfId="0" applyNumberFormat="1" applyFont="1" applyFill="1" applyBorder="1" applyAlignment="1">
      <alignment horizontal="right"/>
    </xf>
    <xf numFmtId="164" fontId="13" fillId="2" borderId="15" xfId="0" applyNumberFormat="1" applyFont="1" applyFill="1" applyBorder="1" applyAlignment="1">
      <alignment horizontal="right"/>
    </xf>
    <xf numFmtId="164" fontId="13" fillId="2" borderId="18" xfId="0" applyNumberFormat="1" applyFont="1" applyFill="1" applyBorder="1" applyAlignment="1">
      <alignment horizontal="right"/>
    </xf>
    <xf numFmtId="49" fontId="8" fillId="2" borderId="10" xfId="0" applyNumberFormat="1" applyFont="1" applyFill="1" applyBorder="1" applyAlignment="1">
      <alignment horizontal="left" wrapText="1"/>
    </xf>
    <xf numFmtId="49" fontId="9" fillId="2" borderId="10" xfId="0" applyNumberFormat="1" applyFont="1" applyFill="1" applyBorder="1" applyAlignment="1">
      <alignment horizontal="left" wrapText="1"/>
    </xf>
    <xf numFmtId="164" fontId="10" fillId="2" borderId="20" xfId="0" applyNumberFormat="1" applyFont="1" applyFill="1" applyBorder="1" applyAlignment="1">
      <alignment horizontal="right"/>
    </xf>
    <xf numFmtId="49" fontId="6" fillId="2" borderId="10" xfId="0" applyNumberFormat="1" applyFont="1" applyFill="1" applyBorder="1" applyAlignment="1">
      <alignment horizontal="left" wrapText="1"/>
    </xf>
    <xf numFmtId="49" fontId="13" fillId="2" borderId="15" xfId="0" applyNumberFormat="1" applyFont="1" applyFill="1" applyBorder="1" applyAlignment="1">
      <alignment horizontal="left" wrapText="1"/>
    </xf>
    <xf numFmtId="164" fontId="11" fillId="2" borderId="15" xfId="0" applyNumberFormat="1" applyFont="1" applyFill="1" applyBorder="1" applyAlignment="1">
      <alignment horizontal="right"/>
    </xf>
    <xf numFmtId="49" fontId="14" fillId="2" borderId="12" xfId="0" applyNumberFormat="1" applyFont="1" applyFill="1" applyBorder="1" applyAlignment="1">
      <alignment horizontal="left" wrapText="1"/>
    </xf>
    <xf numFmtId="49" fontId="8" fillId="2" borderId="10" xfId="0" applyNumberFormat="1" applyFont="1" applyFill="1" applyBorder="1" applyAlignment="1">
      <alignment horizontal="center"/>
    </xf>
    <xf numFmtId="0" fontId="14" fillId="2" borderId="21" xfId="0" applyFont="1" applyFill="1" applyBorder="1" applyAlignment="1">
      <alignment horizontal="left" wrapText="1"/>
    </xf>
    <xf numFmtId="49" fontId="9" fillId="2" borderId="10" xfId="0" applyNumberFormat="1" applyFont="1" applyFill="1" applyBorder="1" applyAlignment="1">
      <alignment horizontal="center"/>
    </xf>
    <xf numFmtId="49" fontId="14" fillId="2" borderId="22" xfId="0" applyNumberFormat="1" applyFont="1" applyFill="1" applyBorder="1" applyAlignment="1">
      <alignment horizontal="left" wrapText="1"/>
    </xf>
    <xf numFmtId="49" fontId="15" fillId="2" borderId="23" xfId="0" applyNumberFormat="1" applyFont="1" applyFill="1" applyBorder="1" applyAlignment="1">
      <alignment horizontal="left" wrapText="1"/>
    </xf>
    <xf numFmtId="49" fontId="6" fillId="2" borderId="16" xfId="0" applyNumberFormat="1" applyFont="1" applyFill="1" applyBorder="1" applyAlignment="1">
      <alignment horizontal="center"/>
    </xf>
    <xf numFmtId="164" fontId="6" fillId="2" borderId="24" xfId="0" applyNumberFormat="1" applyFont="1" applyFill="1" applyBorder="1" applyAlignment="1">
      <alignment horizontal="right"/>
    </xf>
    <xf numFmtId="2" fontId="16" fillId="2" borderId="11" xfId="0" applyNumberFormat="1" applyFont="1" applyFill="1" applyBorder="1" applyAlignment="1">
      <alignment horizontal="left" wrapText="1"/>
    </xf>
    <xf numFmtId="0" fontId="14" fillId="2" borderId="9" xfId="0" applyFont="1" applyFill="1" applyBorder="1" applyAlignment="1">
      <alignment horizontal="left" wrapText="1"/>
    </xf>
    <xf numFmtId="49" fontId="14" fillId="2" borderId="9" xfId="0" applyNumberFormat="1" applyFont="1" applyFill="1" applyBorder="1" applyAlignment="1">
      <alignment horizontal="left" wrapText="1"/>
    </xf>
    <xf numFmtId="0" fontId="6" fillId="2" borderId="25" xfId="0" applyNumberFormat="1" applyFont="1" applyFill="1" applyBorder="1" applyAlignment="1">
      <alignment horizontal="left" wrapText="1"/>
    </xf>
    <xf numFmtId="49" fontId="11" fillId="2" borderId="24" xfId="0" applyNumberFormat="1" applyFont="1" applyFill="1" applyBorder="1" applyAlignment="1">
      <alignment horizontal="center"/>
    </xf>
    <xf numFmtId="164" fontId="8" fillId="2" borderId="24" xfId="0" applyNumberFormat="1" applyFont="1" applyFill="1" applyBorder="1" applyAlignment="1">
      <alignment horizontal="right"/>
    </xf>
    <xf numFmtId="0" fontId="6" fillId="2" borderId="11" xfId="0" applyNumberFormat="1" applyFont="1" applyFill="1" applyBorder="1" applyAlignment="1">
      <alignment horizontal="left" wrapText="1"/>
    </xf>
    <xf numFmtId="49" fontId="6" fillId="2" borderId="20" xfId="0" applyNumberFormat="1" applyFont="1" applyFill="1" applyBorder="1" applyAlignment="1">
      <alignment horizontal="center"/>
    </xf>
    <xf numFmtId="164" fontId="6" fillId="2" borderId="20" xfId="0" applyNumberFormat="1" applyFont="1" applyFill="1" applyBorder="1" applyAlignment="1">
      <alignment horizontal="right"/>
    </xf>
    <xf numFmtId="49" fontId="11" fillId="2" borderId="14" xfId="0" applyNumberFormat="1" applyFont="1" applyFill="1" applyBorder="1" applyAlignment="1">
      <alignment horizontal="left" wrapText="1"/>
    </xf>
    <xf numFmtId="49" fontId="8" fillId="2" borderId="9" xfId="0" applyNumberFormat="1" applyFont="1" applyFill="1" applyBorder="1" applyAlignment="1">
      <alignment horizontal="left" wrapText="1"/>
    </xf>
    <xf numFmtId="0" fontId="6" fillId="2" borderId="7" xfId="0" applyNumberFormat="1" applyFont="1" applyFill="1" applyBorder="1" applyAlignment="1">
      <alignment horizontal="left" wrapText="1"/>
    </xf>
    <xf numFmtId="49" fontId="6" fillId="2" borderId="24" xfId="0" applyNumberFormat="1" applyFont="1" applyFill="1" applyBorder="1" applyAlignment="1">
      <alignment horizontal="center"/>
    </xf>
    <xf numFmtId="49" fontId="13" fillId="2" borderId="12" xfId="0" applyNumberFormat="1" applyFont="1" applyFill="1" applyBorder="1" applyAlignment="1">
      <alignment horizontal="left" wrapText="1"/>
    </xf>
    <xf numFmtId="49" fontId="10" fillId="2" borderId="12" xfId="0" applyNumberFormat="1" applyFont="1" applyFill="1" applyBorder="1" applyAlignment="1">
      <alignment horizontal="left" wrapText="1"/>
    </xf>
    <xf numFmtId="49" fontId="10" fillId="2" borderId="13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right"/>
    </xf>
    <xf numFmtId="49" fontId="10" fillId="2" borderId="11" xfId="0" applyNumberFormat="1" applyFont="1" applyFill="1" applyBorder="1" applyAlignment="1">
      <alignment horizontal="left" wrapText="1"/>
    </xf>
    <xf numFmtId="49" fontId="6" fillId="2" borderId="11" xfId="0" applyNumberFormat="1" applyFont="1" applyFill="1" applyBorder="1" applyAlignment="1">
      <alignment horizontal="left" wrapText="1"/>
    </xf>
    <xf numFmtId="49" fontId="13" fillId="2" borderId="15" xfId="0" applyNumberFormat="1" applyFont="1" applyFill="1" applyBorder="1" applyAlignment="1">
      <alignment horizontal="center"/>
    </xf>
    <xf numFmtId="49" fontId="13" fillId="2" borderId="26" xfId="0" applyNumberFormat="1" applyFont="1" applyFill="1" applyBorder="1" applyAlignment="1">
      <alignment horizontal="left" wrapText="1"/>
    </xf>
    <xf numFmtId="49" fontId="13" fillId="2" borderId="8" xfId="0" applyNumberFormat="1" applyFont="1" applyFill="1" applyBorder="1" applyAlignment="1">
      <alignment horizontal="center"/>
    </xf>
    <xf numFmtId="164" fontId="13" fillId="2" borderId="8" xfId="0" applyNumberFormat="1" applyFont="1" applyFill="1" applyBorder="1" applyAlignment="1">
      <alignment horizontal="right"/>
    </xf>
    <xf numFmtId="164" fontId="13" fillId="2" borderId="16" xfId="0" applyNumberFormat="1" applyFont="1" applyFill="1" applyBorder="1" applyAlignment="1">
      <alignment horizontal="right"/>
    </xf>
    <xf numFmtId="49" fontId="13" fillId="2" borderId="25" xfId="0" applyNumberFormat="1" applyFont="1" applyFill="1" applyBorder="1" applyAlignment="1">
      <alignment horizontal="left" wrapText="1"/>
    </xf>
    <xf numFmtId="49" fontId="10" fillId="2" borderId="9" xfId="0" applyNumberFormat="1" applyFont="1" applyFill="1" applyBorder="1" applyAlignment="1">
      <alignment horizontal="left" wrapText="1"/>
    </xf>
    <xf numFmtId="49" fontId="11" fillId="2" borderId="12" xfId="0" applyNumberFormat="1" applyFont="1" applyFill="1" applyBorder="1" applyAlignment="1">
      <alignment horizontal="left" wrapText="1"/>
    </xf>
    <xf numFmtId="164" fontId="8" fillId="2" borderId="16" xfId="0" applyNumberFormat="1" applyFont="1" applyFill="1" applyBorder="1" applyAlignment="1">
      <alignment horizontal="right"/>
    </xf>
    <xf numFmtId="165" fontId="10" fillId="2" borderId="12" xfId="0" applyNumberFormat="1" applyFont="1" applyFill="1" applyBorder="1" applyAlignment="1">
      <alignment horizontal="left" wrapText="1"/>
    </xf>
    <xf numFmtId="49" fontId="6" fillId="2" borderId="27" xfId="0" applyNumberFormat="1" applyFont="1" applyFill="1" applyBorder="1" applyAlignment="1">
      <alignment horizontal="left" wrapText="1"/>
    </xf>
    <xf numFmtId="49" fontId="13" fillId="2" borderId="28" xfId="0" applyNumberFormat="1" applyFont="1" applyFill="1" applyBorder="1" applyAlignment="1">
      <alignment horizontal="left" wrapText="1"/>
    </xf>
    <xf numFmtId="49" fontId="10" fillId="2" borderId="29" xfId="0" applyNumberFormat="1" applyFont="1" applyFill="1" applyBorder="1" applyAlignment="1">
      <alignment horizontal="center"/>
    </xf>
    <xf numFmtId="49" fontId="14" fillId="2" borderId="30" xfId="0" applyNumberFormat="1" applyFont="1" applyFill="1" applyBorder="1" applyAlignment="1">
      <alignment horizontal="left" wrapText="1"/>
    </xf>
    <xf numFmtId="49" fontId="11" fillId="2" borderId="10" xfId="0" applyNumberFormat="1" applyFont="1" applyFill="1" applyBorder="1" applyAlignment="1">
      <alignment horizontal="center"/>
    </xf>
    <xf numFmtId="49" fontId="6" fillId="2" borderId="31" xfId="0" applyNumberFormat="1" applyFont="1" applyFill="1" applyBorder="1" applyAlignment="1">
      <alignment horizontal="center"/>
    </xf>
    <xf numFmtId="49" fontId="11" fillId="2" borderId="32" xfId="0" applyNumberFormat="1" applyFont="1" applyFill="1" applyBorder="1" applyAlignment="1">
      <alignment horizontal="center"/>
    </xf>
    <xf numFmtId="0" fontId="9" fillId="2" borderId="30" xfId="0" applyFont="1" applyFill="1" applyBorder="1" applyAlignment="1">
      <alignment horizontal="left" wrapText="1"/>
    </xf>
    <xf numFmtId="49" fontId="9" fillId="2" borderId="30" xfId="0" applyNumberFormat="1" applyFont="1" applyFill="1" applyBorder="1" applyAlignment="1">
      <alignment horizontal="left" wrapText="1"/>
    </xf>
    <xf numFmtId="49" fontId="6" fillId="2" borderId="23" xfId="0" applyNumberFormat="1" applyFont="1" applyFill="1" applyBorder="1" applyAlignment="1">
      <alignment horizontal="left" wrapText="1"/>
    </xf>
    <xf numFmtId="0" fontId="11" fillId="2" borderId="15" xfId="0" applyNumberFormat="1" applyFont="1" applyFill="1" applyBorder="1" applyAlignment="1">
      <alignment horizontal="center"/>
    </xf>
    <xf numFmtId="0" fontId="11" fillId="2" borderId="18" xfId="0" applyNumberFormat="1" applyFont="1" applyFill="1" applyBorder="1" applyAlignment="1">
      <alignment horizontal="center"/>
    </xf>
    <xf numFmtId="164" fontId="13" fillId="2" borderId="13" xfId="0" applyNumberFormat="1" applyFont="1" applyFill="1" applyBorder="1" applyAlignment="1">
      <alignment horizontal="right"/>
    </xf>
    <xf numFmtId="49" fontId="6" fillId="2" borderId="25" xfId="0" applyNumberFormat="1" applyFont="1" applyFill="1" applyBorder="1" applyAlignment="1">
      <alignment horizontal="left" wrapText="1"/>
    </xf>
    <xf numFmtId="164" fontId="6" fillId="2" borderId="16" xfId="0" applyNumberFormat="1" applyFont="1" applyFill="1" applyBorder="1" applyAlignment="1">
      <alignment horizontal="right"/>
    </xf>
    <xf numFmtId="49" fontId="11" fillId="2" borderId="28" xfId="0" applyNumberFormat="1" applyFont="1" applyFill="1" applyBorder="1" applyAlignment="1">
      <alignment horizontal="left" wrapText="1"/>
    </xf>
    <xf numFmtId="49" fontId="13" fillId="2" borderId="33" xfId="0" applyNumberFormat="1" applyFont="1" applyFill="1" applyBorder="1" applyAlignment="1">
      <alignment horizontal="left" wrapText="1"/>
    </xf>
    <xf numFmtId="0" fontId="6" fillId="2" borderId="13" xfId="0" applyNumberFormat="1" applyFont="1" applyFill="1" applyBorder="1" applyAlignment="1">
      <alignment horizontal="center"/>
    </xf>
    <xf numFmtId="49" fontId="13" fillId="2" borderId="20" xfId="0" applyNumberFormat="1" applyFont="1" applyFill="1" applyBorder="1" applyAlignment="1">
      <alignment horizontal="center"/>
    </xf>
    <xf numFmtId="164" fontId="13" fillId="2" borderId="10" xfId="0" applyNumberFormat="1" applyFont="1" applyFill="1" applyBorder="1" applyAlignment="1">
      <alignment horizontal="right"/>
    </xf>
    <xf numFmtId="49" fontId="13" fillId="2" borderId="18" xfId="0" applyNumberFormat="1" applyFont="1" applyFill="1" applyBorder="1" applyAlignment="1">
      <alignment horizontal="center"/>
    </xf>
    <xf numFmtId="0" fontId="13" fillId="2" borderId="17" xfId="0" applyFont="1" applyFill="1" applyBorder="1" applyAlignment="1">
      <alignment horizontal="left" wrapText="1"/>
    </xf>
    <xf numFmtId="49" fontId="11" fillId="2" borderId="34" xfId="0" applyNumberFormat="1" applyFont="1" applyFill="1" applyBorder="1" applyAlignment="1">
      <alignment horizontal="left" wrapText="1"/>
    </xf>
    <xf numFmtId="49" fontId="11" fillId="2" borderId="35" xfId="0" applyNumberFormat="1" applyFont="1" applyFill="1" applyBorder="1" applyAlignment="1">
      <alignment horizontal="center"/>
    </xf>
    <xf numFmtId="164" fontId="13" fillId="2" borderId="35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left" wrapText="1"/>
    </xf>
    <xf numFmtId="49" fontId="11" fillId="2" borderId="37" xfId="0" applyNumberFormat="1" applyFont="1" applyFill="1" applyBorder="1" applyAlignment="1">
      <alignment horizontal="center"/>
    </xf>
    <xf numFmtId="164" fontId="11" fillId="2" borderId="37" xfId="0" applyNumberFormat="1" applyFont="1" applyFill="1" applyBorder="1" applyAlignment="1">
      <alignment horizontal="right"/>
    </xf>
    <xf numFmtId="164" fontId="11" fillId="0" borderId="15" xfId="0" applyNumberFormat="1" applyFont="1" applyFill="1" applyBorder="1" applyAlignment="1">
      <alignment horizontal="right"/>
    </xf>
    <xf numFmtId="164" fontId="11" fillId="0" borderId="18" xfId="0" applyNumberFormat="1" applyFont="1" applyFill="1" applyBorder="1" applyAlignment="1">
      <alignment horizontal="right"/>
    </xf>
    <xf numFmtId="164" fontId="11" fillId="0" borderId="13" xfId="0" applyNumberFormat="1" applyFont="1" applyFill="1" applyBorder="1" applyAlignment="1">
      <alignment horizontal="right"/>
    </xf>
    <xf numFmtId="164" fontId="13" fillId="0" borderId="18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17" fillId="2" borderId="0" xfId="0" applyFont="1" applyFill="1" applyAlignment="1">
      <alignment horizontal="right"/>
    </xf>
    <xf numFmtId="0" fontId="18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55"/>
  <sheetViews>
    <sheetView showGridLines="0" tabSelected="1" view="pageBreakPreview" zoomScaleSheetLayoutView="100" workbookViewId="0">
      <selection activeCell="I10" sqref="I10"/>
    </sheetView>
  </sheetViews>
  <sheetFormatPr defaultColWidth="8.85546875" defaultRowHeight="12.75"/>
  <cols>
    <col min="1" max="1" width="79.5703125" style="1" customWidth="1"/>
    <col min="2" max="2" width="17.42578125" style="1" customWidth="1"/>
    <col min="3" max="3" width="8" style="1" customWidth="1"/>
    <col min="4" max="4" width="7.85546875" style="1" customWidth="1"/>
    <col min="5" max="5" width="11.85546875" style="1" customWidth="1"/>
    <col min="6" max="6" width="11.7109375" style="1" customWidth="1"/>
    <col min="7" max="16384" width="8.85546875" style="1"/>
  </cols>
  <sheetData>
    <row r="1" spans="1:6" ht="15.75">
      <c r="A1" s="124" t="s">
        <v>0</v>
      </c>
      <c r="B1" s="124"/>
      <c r="C1" s="124"/>
      <c r="D1" s="124"/>
      <c r="E1" s="124"/>
      <c r="F1" s="124"/>
    </row>
    <row r="2" spans="1:6" ht="15.75">
      <c r="A2" s="123" t="s">
        <v>1</v>
      </c>
      <c r="B2" s="123"/>
      <c r="C2" s="123"/>
      <c r="D2" s="123"/>
      <c r="E2" s="123"/>
      <c r="F2" s="123"/>
    </row>
    <row r="3" spans="1:6" ht="15.75">
      <c r="A3" s="123" t="s">
        <v>217</v>
      </c>
      <c r="B3" s="123"/>
      <c r="C3" s="123"/>
      <c r="D3" s="123"/>
      <c r="E3" s="123"/>
      <c r="F3" s="123"/>
    </row>
    <row r="4" spans="1:6" ht="15.75">
      <c r="A4" s="123" t="s">
        <v>2</v>
      </c>
      <c r="B4" s="123"/>
      <c r="C4" s="123"/>
      <c r="D4" s="123"/>
      <c r="E4" s="123"/>
      <c r="F4" s="123"/>
    </row>
    <row r="5" spans="1:6" ht="15.75">
      <c r="A5" s="2"/>
      <c r="B5" s="123" t="s">
        <v>3</v>
      </c>
      <c r="C5" s="123"/>
      <c r="D5" s="123"/>
      <c r="E5" s="123"/>
      <c r="F5" s="123"/>
    </row>
    <row r="6" spans="1:6" ht="15.75">
      <c r="A6" s="123" t="s">
        <v>273</v>
      </c>
      <c r="B6" s="123"/>
      <c r="C6" s="123"/>
      <c r="D6" s="123"/>
      <c r="E6" s="123"/>
      <c r="F6" s="123"/>
    </row>
    <row r="7" spans="1:6" ht="15.75">
      <c r="B7" s="124" t="s">
        <v>272</v>
      </c>
      <c r="C7" s="124"/>
      <c r="D7" s="124"/>
      <c r="E7" s="124"/>
      <c r="F7" s="124"/>
    </row>
    <row r="8" spans="1:6" ht="15.75">
      <c r="B8" s="123"/>
      <c r="C8" s="123"/>
      <c r="D8" s="123"/>
      <c r="E8" s="123"/>
      <c r="F8" s="123"/>
    </row>
    <row r="9" spans="1:6" ht="15.75">
      <c r="B9" s="123"/>
      <c r="C9" s="123"/>
      <c r="D9" s="123"/>
      <c r="E9" s="123"/>
      <c r="F9" s="123"/>
    </row>
    <row r="10" spans="1:6" ht="92.25" customHeight="1">
      <c r="A10" s="125" t="s">
        <v>271</v>
      </c>
      <c r="B10" s="125"/>
      <c r="C10" s="125"/>
      <c r="D10" s="125"/>
      <c r="E10" s="125"/>
      <c r="F10" s="125"/>
    </row>
    <row r="11" spans="1:6" ht="7.5" customHeight="1" thickBot="1"/>
    <row r="12" spans="1:6" ht="65.25" thickTop="1" thickBot="1">
      <c r="A12" s="3" t="s">
        <v>4</v>
      </c>
      <c r="B12" s="4" t="s">
        <v>5</v>
      </c>
      <c r="C12" s="4" t="s">
        <v>6</v>
      </c>
      <c r="D12" s="4" t="s">
        <v>7</v>
      </c>
      <c r="E12" s="5" t="s">
        <v>269</v>
      </c>
      <c r="F12" s="5" t="s">
        <v>270</v>
      </c>
    </row>
    <row r="13" spans="1:6" ht="15.75" thickTop="1">
      <c r="A13" s="6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</row>
    <row r="14" spans="1:6" ht="15.75">
      <c r="A14" s="8" t="s">
        <v>187</v>
      </c>
      <c r="B14" s="9"/>
      <c r="C14" s="9"/>
      <c r="D14" s="9"/>
      <c r="E14" s="10">
        <f>E15+E45+E50+E56+E76+E100+E124+E173+E187+E193+E70+E161</f>
        <v>113395.9</v>
      </c>
      <c r="F14" s="10">
        <f>F15+F45+F50+F56+F76+F100+F124+F173+F187+F193+F70+F161</f>
        <v>110651.5</v>
      </c>
    </row>
    <row r="15" spans="1:6" ht="45">
      <c r="A15" s="11" t="s">
        <v>218</v>
      </c>
      <c r="B15" s="12" t="s">
        <v>8</v>
      </c>
      <c r="C15" s="13"/>
      <c r="D15" s="13"/>
      <c r="E15" s="14">
        <f>E16+E37</f>
        <v>13503.100000000002</v>
      </c>
      <c r="F15" s="14">
        <f>F16+F37</f>
        <v>13410.900000000001</v>
      </c>
    </row>
    <row r="16" spans="1:6" ht="15.75">
      <c r="A16" s="15" t="s">
        <v>9</v>
      </c>
      <c r="B16" s="16" t="s">
        <v>10</v>
      </c>
      <c r="C16" s="17"/>
      <c r="D16" s="16"/>
      <c r="E16" s="18">
        <f>E17+E26+E33</f>
        <v>9077.9000000000015</v>
      </c>
      <c r="F16" s="18">
        <f>F17+F26+F33</f>
        <v>9045.7000000000007</v>
      </c>
    </row>
    <row r="17" spans="1:6" ht="30.75">
      <c r="A17" s="19" t="s">
        <v>11</v>
      </c>
      <c r="B17" s="16" t="s">
        <v>12</v>
      </c>
      <c r="C17" s="17"/>
      <c r="D17" s="16"/>
      <c r="E17" s="18">
        <f>E18+E23</f>
        <v>1829.3999999999999</v>
      </c>
      <c r="F17" s="18">
        <f>F18+F23</f>
        <v>1829.1</v>
      </c>
    </row>
    <row r="18" spans="1:6" ht="15">
      <c r="A18" s="20" t="s">
        <v>13</v>
      </c>
      <c r="B18" s="21" t="s">
        <v>14</v>
      </c>
      <c r="C18" s="21"/>
      <c r="D18" s="21"/>
      <c r="E18" s="22">
        <f>E19+E21</f>
        <v>1399.6</v>
      </c>
      <c r="F18" s="22">
        <f>F19+F21</f>
        <v>1399.3</v>
      </c>
    </row>
    <row r="19" spans="1:6" ht="30">
      <c r="A19" s="23" t="s">
        <v>15</v>
      </c>
      <c r="B19" s="24" t="s">
        <v>14</v>
      </c>
      <c r="C19" s="24" t="s">
        <v>16</v>
      </c>
      <c r="D19" s="24"/>
      <c r="E19" s="25">
        <f t="shared" ref="E19:F21" si="0">E20</f>
        <v>1391.3</v>
      </c>
      <c r="F19" s="25">
        <f t="shared" si="0"/>
        <v>1391</v>
      </c>
    </row>
    <row r="20" spans="1:6" ht="15">
      <c r="A20" s="26" t="s">
        <v>17</v>
      </c>
      <c r="B20" s="27" t="s">
        <v>14</v>
      </c>
      <c r="C20" s="27" t="s">
        <v>16</v>
      </c>
      <c r="D20" s="27" t="s">
        <v>18</v>
      </c>
      <c r="E20" s="120">
        <f>1225.5+25+140.8</f>
        <v>1391.3</v>
      </c>
      <c r="F20" s="28">
        <v>1391</v>
      </c>
    </row>
    <row r="21" spans="1:6" ht="15">
      <c r="A21" s="23" t="s">
        <v>87</v>
      </c>
      <c r="B21" s="24" t="s">
        <v>14</v>
      </c>
      <c r="C21" s="24" t="s">
        <v>88</v>
      </c>
      <c r="D21" s="24"/>
      <c r="E21" s="25">
        <f t="shared" si="0"/>
        <v>8.2999999999999989</v>
      </c>
      <c r="F21" s="25">
        <f t="shared" si="0"/>
        <v>8.3000000000000007</v>
      </c>
    </row>
    <row r="22" spans="1:6" ht="15">
      <c r="A22" s="26" t="s">
        <v>17</v>
      </c>
      <c r="B22" s="27" t="s">
        <v>14</v>
      </c>
      <c r="C22" s="27" t="s">
        <v>88</v>
      </c>
      <c r="D22" s="27" t="s">
        <v>18</v>
      </c>
      <c r="E22" s="28">
        <f>8.6-0.3</f>
        <v>8.2999999999999989</v>
      </c>
      <c r="F22" s="28">
        <v>8.3000000000000007</v>
      </c>
    </row>
    <row r="23" spans="1:6" ht="15">
      <c r="A23" s="20" t="s">
        <v>19</v>
      </c>
      <c r="B23" s="21" t="s">
        <v>20</v>
      </c>
      <c r="C23" s="21"/>
      <c r="D23" s="21"/>
      <c r="E23" s="22">
        <f t="shared" ref="E23:F24" si="1">E24</f>
        <v>429.8</v>
      </c>
      <c r="F23" s="22">
        <f t="shared" si="1"/>
        <v>429.8</v>
      </c>
    </row>
    <row r="24" spans="1:6" ht="30">
      <c r="A24" s="23" t="s">
        <v>15</v>
      </c>
      <c r="B24" s="24" t="s">
        <v>20</v>
      </c>
      <c r="C24" s="24" t="s">
        <v>16</v>
      </c>
      <c r="D24" s="24"/>
      <c r="E24" s="25">
        <f t="shared" si="1"/>
        <v>429.8</v>
      </c>
      <c r="F24" s="25">
        <f t="shared" si="1"/>
        <v>429.8</v>
      </c>
    </row>
    <row r="25" spans="1:6" ht="15">
      <c r="A25" s="26" t="s">
        <v>17</v>
      </c>
      <c r="B25" s="27" t="s">
        <v>20</v>
      </c>
      <c r="C25" s="27" t="s">
        <v>16</v>
      </c>
      <c r="D25" s="27" t="s">
        <v>18</v>
      </c>
      <c r="E25" s="28">
        <v>429.8</v>
      </c>
      <c r="F25" s="28">
        <v>429.8</v>
      </c>
    </row>
    <row r="26" spans="1:6" ht="30.75">
      <c r="A26" s="19" t="s">
        <v>21</v>
      </c>
      <c r="B26" s="16" t="s">
        <v>22</v>
      </c>
      <c r="C26" s="17"/>
      <c r="D26" s="16"/>
      <c r="E26" s="18">
        <f>E27+E30</f>
        <v>7248.5000000000009</v>
      </c>
      <c r="F26" s="18">
        <f>F27+F30</f>
        <v>7216.6</v>
      </c>
    </row>
    <row r="27" spans="1:6" ht="60">
      <c r="A27" s="20" t="s">
        <v>23</v>
      </c>
      <c r="B27" s="21" t="s">
        <v>24</v>
      </c>
      <c r="C27" s="21"/>
      <c r="D27" s="21"/>
      <c r="E27" s="22">
        <f t="shared" ref="E27:F28" si="2">E28</f>
        <v>2040.2000000000007</v>
      </c>
      <c r="F27" s="22">
        <f t="shared" si="2"/>
        <v>2008.3</v>
      </c>
    </row>
    <row r="28" spans="1:6" ht="30">
      <c r="A28" s="23" t="s">
        <v>15</v>
      </c>
      <c r="B28" s="24" t="s">
        <v>24</v>
      </c>
      <c r="C28" s="24" t="s">
        <v>16</v>
      </c>
      <c r="D28" s="24"/>
      <c r="E28" s="25">
        <f t="shared" si="2"/>
        <v>2040.2000000000007</v>
      </c>
      <c r="F28" s="25">
        <f t="shared" si="2"/>
        <v>2008.3</v>
      </c>
    </row>
    <row r="29" spans="1:6" ht="15">
      <c r="A29" s="26" t="s">
        <v>17</v>
      </c>
      <c r="B29" s="27" t="s">
        <v>24</v>
      </c>
      <c r="C29" s="27" t="s">
        <v>16</v>
      </c>
      <c r="D29" s="27" t="s">
        <v>18</v>
      </c>
      <c r="E29" s="28">
        <f>5045.6-5.4-3000</f>
        <v>2040.2000000000007</v>
      </c>
      <c r="F29" s="28">
        <v>2008.3</v>
      </c>
    </row>
    <row r="30" spans="1:6" ht="60">
      <c r="A30" s="20" t="s">
        <v>23</v>
      </c>
      <c r="B30" s="21" t="s">
        <v>226</v>
      </c>
      <c r="C30" s="21"/>
      <c r="D30" s="21"/>
      <c r="E30" s="22">
        <f>E31</f>
        <v>5208.3</v>
      </c>
      <c r="F30" s="22">
        <f>F31</f>
        <v>5208.3</v>
      </c>
    </row>
    <row r="31" spans="1:6" ht="30">
      <c r="A31" s="23" t="s">
        <v>15</v>
      </c>
      <c r="B31" s="24" t="s">
        <v>226</v>
      </c>
      <c r="C31" s="24" t="s">
        <v>16</v>
      </c>
      <c r="D31" s="24"/>
      <c r="E31" s="25">
        <f>E32</f>
        <v>5208.3</v>
      </c>
      <c r="F31" s="25">
        <f>F32</f>
        <v>5208.3</v>
      </c>
    </row>
    <row r="32" spans="1:6" ht="15">
      <c r="A32" s="26" t="s">
        <v>17</v>
      </c>
      <c r="B32" s="27" t="s">
        <v>226</v>
      </c>
      <c r="C32" s="27" t="s">
        <v>16</v>
      </c>
      <c r="D32" s="27" t="s">
        <v>18</v>
      </c>
      <c r="E32" s="28">
        <v>5208.3</v>
      </c>
      <c r="F32" s="28">
        <v>5208.3</v>
      </c>
    </row>
    <row r="33" spans="1:6" ht="30.75">
      <c r="A33" s="19" t="s">
        <v>25</v>
      </c>
      <c r="B33" s="16" t="s">
        <v>26</v>
      </c>
      <c r="C33" s="17"/>
      <c r="D33" s="16"/>
      <c r="E33" s="18">
        <f t="shared" ref="E33:F35" si="3">E34</f>
        <v>0</v>
      </c>
      <c r="F33" s="18">
        <f t="shared" si="3"/>
        <v>0</v>
      </c>
    </row>
    <row r="34" spans="1:6" ht="15">
      <c r="A34" s="20" t="s">
        <v>27</v>
      </c>
      <c r="B34" s="21" t="s">
        <v>28</v>
      </c>
      <c r="C34" s="21"/>
      <c r="D34" s="21"/>
      <c r="E34" s="22">
        <f t="shared" si="3"/>
        <v>0</v>
      </c>
      <c r="F34" s="22">
        <f t="shared" si="3"/>
        <v>0</v>
      </c>
    </row>
    <row r="35" spans="1:6" ht="30">
      <c r="A35" s="23" t="s">
        <v>15</v>
      </c>
      <c r="B35" s="24" t="s">
        <v>28</v>
      </c>
      <c r="C35" s="24" t="s">
        <v>16</v>
      </c>
      <c r="D35" s="24"/>
      <c r="E35" s="25">
        <f t="shared" si="3"/>
        <v>0</v>
      </c>
      <c r="F35" s="25">
        <f t="shared" si="3"/>
        <v>0</v>
      </c>
    </row>
    <row r="36" spans="1:6" ht="15">
      <c r="A36" s="26" t="s">
        <v>17</v>
      </c>
      <c r="B36" s="27" t="s">
        <v>28</v>
      </c>
      <c r="C36" s="27" t="s">
        <v>16</v>
      </c>
      <c r="D36" s="27" t="s">
        <v>18</v>
      </c>
      <c r="E36" s="28">
        <v>0</v>
      </c>
      <c r="F36" s="28">
        <v>0</v>
      </c>
    </row>
    <row r="37" spans="1:6" ht="30.75">
      <c r="A37" s="29" t="s">
        <v>238</v>
      </c>
      <c r="B37" s="16" t="s">
        <v>236</v>
      </c>
      <c r="C37" s="17"/>
      <c r="D37" s="16"/>
      <c r="E37" s="18">
        <f>E41+E38</f>
        <v>4425.2</v>
      </c>
      <c r="F37" s="18">
        <f>F41+F38</f>
        <v>4365.2</v>
      </c>
    </row>
    <row r="38" spans="1:6" ht="30">
      <c r="A38" s="30" t="s">
        <v>262</v>
      </c>
      <c r="B38" s="21" t="s">
        <v>261</v>
      </c>
      <c r="C38" s="21"/>
      <c r="D38" s="21"/>
      <c r="E38" s="22">
        <f t="shared" ref="E38:F39" si="4">E39</f>
        <v>677.8</v>
      </c>
      <c r="F38" s="22">
        <f t="shared" si="4"/>
        <v>617.79999999999995</v>
      </c>
    </row>
    <row r="39" spans="1:6" ht="30">
      <c r="A39" s="23" t="s">
        <v>15</v>
      </c>
      <c r="B39" s="24" t="s">
        <v>261</v>
      </c>
      <c r="C39" s="24" t="s">
        <v>16</v>
      </c>
      <c r="D39" s="24"/>
      <c r="E39" s="25">
        <f t="shared" si="4"/>
        <v>677.8</v>
      </c>
      <c r="F39" s="25">
        <f t="shared" si="4"/>
        <v>617.79999999999995</v>
      </c>
    </row>
    <row r="40" spans="1:6" ht="15">
      <c r="A40" s="26" t="s">
        <v>17</v>
      </c>
      <c r="B40" s="24" t="s">
        <v>261</v>
      </c>
      <c r="C40" s="27" t="s">
        <v>16</v>
      </c>
      <c r="D40" s="27" t="s">
        <v>18</v>
      </c>
      <c r="E40" s="28">
        <f>617.8+60</f>
        <v>677.8</v>
      </c>
      <c r="F40" s="28">
        <v>617.79999999999995</v>
      </c>
    </row>
    <row r="41" spans="1:6" ht="30">
      <c r="A41" s="30" t="s">
        <v>239</v>
      </c>
      <c r="B41" s="21" t="s">
        <v>237</v>
      </c>
      <c r="C41" s="21"/>
      <c r="D41" s="21"/>
      <c r="E41" s="22">
        <f t="shared" ref="E41:F42" si="5">E42</f>
        <v>3747.4</v>
      </c>
      <c r="F41" s="22">
        <f t="shared" si="5"/>
        <v>3747.4</v>
      </c>
    </row>
    <row r="42" spans="1:6" ht="30">
      <c r="A42" s="23" t="s">
        <v>15</v>
      </c>
      <c r="B42" s="24" t="s">
        <v>237</v>
      </c>
      <c r="C42" s="24" t="s">
        <v>16</v>
      </c>
      <c r="D42" s="24"/>
      <c r="E42" s="25">
        <f t="shared" si="5"/>
        <v>3747.4</v>
      </c>
      <c r="F42" s="25">
        <f t="shared" si="5"/>
        <v>3747.4</v>
      </c>
    </row>
    <row r="43" spans="1:6" ht="15">
      <c r="A43" s="26" t="s">
        <v>17</v>
      </c>
      <c r="B43" s="24" t="s">
        <v>237</v>
      </c>
      <c r="C43" s="27" t="s">
        <v>16</v>
      </c>
      <c r="D43" s="27" t="s">
        <v>18</v>
      </c>
      <c r="E43" s="28">
        <v>3747.4</v>
      </c>
      <c r="F43" s="28">
        <v>3747.4</v>
      </c>
    </row>
    <row r="44" spans="1:6" ht="60.75">
      <c r="A44" s="31" t="s">
        <v>248</v>
      </c>
      <c r="B44" s="16" t="s">
        <v>247</v>
      </c>
      <c r="C44" s="17"/>
      <c r="D44" s="16"/>
      <c r="E44" s="18">
        <f t="shared" ref="E44:F46" si="6">E45</f>
        <v>226.4</v>
      </c>
      <c r="F44" s="18">
        <f t="shared" si="6"/>
        <v>226.4</v>
      </c>
    </row>
    <row r="45" spans="1:6" ht="15.75">
      <c r="A45" s="15" t="s">
        <v>9</v>
      </c>
      <c r="B45" s="16" t="s">
        <v>29</v>
      </c>
      <c r="C45" s="17"/>
      <c r="D45" s="16"/>
      <c r="E45" s="18">
        <f t="shared" si="6"/>
        <v>226.4</v>
      </c>
      <c r="F45" s="18">
        <f t="shared" si="6"/>
        <v>226.4</v>
      </c>
    </row>
    <row r="46" spans="1:6" ht="30.75">
      <c r="A46" s="19" t="s">
        <v>30</v>
      </c>
      <c r="B46" s="16" t="s">
        <v>31</v>
      </c>
      <c r="C46" s="17"/>
      <c r="D46" s="16"/>
      <c r="E46" s="18">
        <f t="shared" si="6"/>
        <v>226.4</v>
      </c>
      <c r="F46" s="18">
        <f t="shared" si="6"/>
        <v>226.4</v>
      </c>
    </row>
    <row r="47" spans="1:6" ht="75">
      <c r="A47" s="32" t="s">
        <v>37</v>
      </c>
      <c r="B47" s="21" t="s">
        <v>32</v>
      </c>
      <c r="C47" s="21"/>
      <c r="D47" s="21"/>
      <c r="E47" s="22">
        <f t="shared" ref="E47:F48" si="7">E48</f>
        <v>226.4</v>
      </c>
      <c r="F47" s="22">
        <f t="shared" si="7"/>
        <v>226.4</v>
      </c>
    </row>
    <row r="48" spans="1:6" ht="30">
      <c r="A48" s="23" t="s">
        <v>15</v>
      </c>
      <c r="B48" s="24" t="s">
        <v>32</v>
      </c>
      <c r="C48" s="33" t="s">
        <v>16</v>
      </c>
      <c r="D48" s="33"/>
      <c r="E48" s="25">
        <f t="shared" si="7"/>
        <v>226.4</v>
      </c>
      <c r="F48" s="25">
        <f t="shared" si="7"/>
        <v>226.4</v>
      </c>
    </row>
    <row r="49" spans="1:6" ht="15">
      <c r="A49" s="26" t="s">
        <v>17</v>
      </c>
      <c r="B49" s="27" t="s">
        <v>32</v>
      </c>
      <c r="C49" s="27" t="s">
        <v>16</v>
      </c>
      <c r="D49" s="27" t="s">
        <v>18</v>
      </c>
      <c r="E49" s="28">
        <v>226.4</v>
      </c>
      <c r="F49" s="28">
        <v>226.4</v>
      </c>
    </row>
    <row r="50" spans="1:6" ht="75.75">
      <c r="A50" s="31" t="s">
        <v>249</v>
      </c>
      <c r="B50" s="16" t="s">
        <v>33</v>
      </c>
      <c r="C50" s="17"/>
      <c r="D50" s="16"/>
      <c r="E50" s="18">
        <f t="shared" ref="E50:F52" si="8">E51</f>
        <v>1109.0999999999999</v>
      </c>
      <c r="F50" s="18">
        <f t="shared" si="8"/>
        <v>1109.0999999999999</v>
      </c>
    </row>
    <row r="51" spans="1:6" ht="15.75">
      <c r="A51" s="15" t="s">
        <v>9</v>
      </c>
      <c r="B51" s="16" t="s">
        <v>34</v>
      </c>
      <c r="C51" s="17"/>
      <c r="D51" s="16"/>
      <c r="E51" s="18">
        <f t="shared" si="8"/>
        <v>1109.0999999999999</v>
      </c>
      <c r="F51" s="18">
        <f t="shared" si="8"/>
        <v>1109.0999999999999</v>
      </c>
    </row>
    <row r="52" spans="1:6" ht="30.75">
      <c r="A52" s="34" t="s">
        <v>35</v>
      </c>
      <c r="B52" s="16" t="s">
        <v>36</v>
      </c>
      <c r="C52" s="17"/>
      <c r="D52" s="16"/>
      <c r="E52" s="18">
        <f t="shared" si="8"/>
        <v>1109.0999999999999</v>
      </c>
      <c r="F52" s="18">
        <f t="shared" si="8"/>
        <v>1109.0999999999999</v>
      </c>
    </row>
    <row r="53" spans="1:6" ht="75">
      <c r="A53" s="32" t="s">
        <v>240</v>
      </c>
      <c r="B53" s="21" t="s">
        <v>38</v>
      </c>
      <c r="C53" s="21"/>
      <c r="D53" s="21"/>
      <c r="E53" s="22">
        <f>E54</f>
        <v>1109.0999999999999</v>
      </c>
      <c r="F53" s="22">
        <f t="shared" ref="F53:F54" si="9">F54</f>
        <v>1109.0999999999999</v>
      </c>
    </row>
    <row r="54" spans="1:6" ht="30">
      <c r="A54" s="23" t="s">
        <v>15</v>
      </c>
      <c r="B54" s="33" t="s">
        <v>38</v>
      </c>
      <c r="C54" s="33" t="s">
        <v>16</v>
      </c>
      <c r="D54" s="33"/>
      <c r="E54" s="25">
        <f>E55</f>
        <v>1109.0999999999999</v>
      </c>
      <c r="F54" s="25">
        <f t="shared" si="9"/>
        <v>1109.0999999999999</v>
      </c>
    </row>
    <row r="55" spans="1:6" ht="15">
      <c r="A55" s="26" t="s">
        <v>17</v>
      </c>
      <c r="B55" s="27" t="s">
        <v>38</v>
      </c>
      <c r="C55" s="27" t="s">
        <v>16</v>
      </c>
      <c r="D55" s="27" t="s">
        <v>18</v>
      </c>
      <c r="E55" s="28">
        <v>1109.0999999999999</v>
      </c>
      <c r="F55" s="28">
        <v>1109.0999999999999</v>
      </c>
    </row>
    <row r="56" spans="1:6" ht="47.25">
      <c r="A56" s="35" t="s">
        <v>219</v>
      </c>
      <c r="B56" s="36" t="s">
        <v>39</v>
      </c>
      <c r="C56" s="37"/>
      <c r="D56" s="36"/>
      <c r="E56" s="38">
        <f>E57+E65</f>
        <v>20379.7</v>
      </c>
      <c r="F56" s="38">
        <f>F57+F65</f>
        <v>20378.7</v>
      </c>
    </row>
    <row r="57" spans="1:6" ht="15">
      <c r="A57" s="15" t="s">
        <v>9</v>
      </c>
      <c r="B57" s="16" t="s">
        <v>40</v>
      </c>
      <c r="C57" s="16"/>
      <c r="D57" s="16"/>
      <c r="E57" s="39">
        <f>E58</f>
        <v>983.2</v>
      </c>
      <c r="F57" s="39">
        <f>F58</f>
        <v>983.2</v>
      </c>
    </row>
    <row r="58" spans="1:6" ht="60">
      <c r="A58" s="40" t="s">
        <v>41</v>
      </c>
      <c r="B58" s="16" t="s">
        <v>42</v>
      </c>
      <c r="C58" s="41"/>
      <c r="D58" s="41"/>
      <c r="E58" s="42">
        <f>E59+E62</f>
        <v>983.2</v>
      </c>
      <c r="F58" s="42">
        <f>F59+F62</f>
        <v>983.2</v>
      </c>
    </row>
    <row r="59" spans="1:6" ht="15">
      <c r="A59" s="43" t="s">
        <v>43</v>
      </c>
      <c r="B59" s="44" t="s">
        <v>44</v>
      </c>
      <c r="C59" s="44"/>
      <c r="D59" s="44"/>
      <c r="E59" s="45">
        <f t="shared" ref="E59:F63" si="10">E60</f>
        <v>735.2</v>
      </c>
      <c r="F59" s="45">
        <f t="shared" si="10"/>
        <v>735.2</v>
      </c>
    </row>
    <row r="60" spans="1:6" ht="30">
      <c r="A60" s="23" t="s">
        <v>15</v>
      </c>
      <c r="B60" s="24" t="s">
        <v>44</v>
      </c>
      <c r="C60" s="24" t="s">
        <v>16</v>
      </c>
      <c r="D60" s="24"/>
      <c r="E60" s="46">
        <f t="shared" si="10"/>
        <v>735.2</v>
      </c>
      <c r="F60" s="46">
        <f t="shared" si="10"/>
        <v>735.2</v>
      </c>
    </row>
    <row r="61" spans="1:6" ht="15">
      <c r="A61" s="26" t="s">
        <v>45</v>
      </c>
      <c r="B61" s="27" t="s">
        <v>44</v>
      </c>
      <c r="C61" s="27" t="s">
        <v>16</v>
      </c>
      <c r="D61" s="27" t="s">
        <v>46</v>
      </c>
      <c r="E61" s="47">
        <v>735.2</v>
      </c>
      <c r="F61" s="47">
        <v>735.2</v>
      </c>
    </row>
    <row r="62" spans="1:6" ht="30">
      <c r="A62" s="43" t="s">
        <v>234</v>
      </c>
      <c r="B62" s="44" t="s">
        <v>233</v>
      </c>
      <c r="C62" s="44"/>
      <c r="D62" s="44"/>
      <c r="E62" s="45">
        <f t="shared" si="10"/>
        <v>248</v>
      </c>
      <c r="F62" s="45">
        <f t="shared" si="10"/>
        <v>248</v>
      </c>
    </row>
    <row r="63" spans="1:6" ht="30">
      <c r="A63" s="23" t="s">
        <v>15</v>
      </c>
      <c r="B63" s="24" t="s">
        <v>233</v>
      </c>
      <c r="C63" s="24" t="s">
        <v>16</v>
      </c>
      <c r="D63" s="24"/>
      <c r="E63" s="46">
        <f t="shared" si="10"/>
        <v>248</v>
      </c>
      <c r="F63" s="46">
        <f t="shared" si="10"/>
        <v>248</v>
      </c>
    </row>
    <row r="64" spans="1:6" ht="15">
      <c r="A64" s="26" t="s">
        <v>45</v>
      </c>
      <c r="B64" s="27" t="s">
        <v>233</v>
      </c>
      <c r="C64" s="27" t="s">
        <v>16</v>
      </c>
      <c r="D64" s="27" t="s">
        <v>46</v>
      </c>
      <c r="E64" s="47">
        <f>181.5+66.5</f>
        <v>248</v>
      </c>
      <c r="F64" s="47">
        <v>248</v>
      </c>
    </row>
    <row r="65" spans="1:6" ht="15.75">
      <c r="A65" s="48" t="s">
        <v>256</v>
      </c>
      <c r="B65" s="16" t="s">
        <v>253</v>
      </c>
      <c r="C65" s="16"/>
      <c r="D65" s="16"/>
      <c r="E65" s="18">
        <f t="shared" ref="E65:F65" si="11">E66</f>
        <v>19396.5</v>
      </c>
      <c r="F65" s="18">
        <f t="shared" si="11"/>
        <v>19395.5</v>
      </c>
    </row>
    <row r="66" spans="1:6" ht="30">
      <c r="A66" s="49" t="s">
        <v>257</v>
      </c>
      <c r="B66" s="16" t="s">
        <v>254</v>
      </c>
      <c r="C66" s="41"/>
      <c r="D66" s="41"/>
      <c r="E66" s="50">
        <f t="shared" ref="E66:F68" si="12">E67</f>
        <v>19396.5</v>
      </c>
      <c r="F66" s="50">
        <f t="shared" si="12"/>
        <v>19395.5</v>
      </c>
    </row>
    <row r="67" spans="1:6" ht="45">
      <c r="A67" s="51" t="s">
        <v>258</v>
      </c>
      <c r="B67" s="44" t="s">
        <v>255</v>
      </c>
      <c r="C67" s="44"/>
      <c r="D67" s="44"/>
      <c r="E67" s="45">
        <f t="shared" si="12"/>
        <v>19396.5</v>
      </c>
      <c r="F67" s="45">
        <f t="shared" si="12"/>
        <v>19395.5</v>
      </c>
    </row>
    <row r="68" spans="1:6" ht="30">
      <c r="A68" s="52" t="s">
        <v>15</v>
      </c>
      <c r="B68" s="24" t="s">
        <v>255</v>
      </c>
      <c r="C68" s="24" t="s">
        <v>16</v>
      </c>
      <c r="D68" s="24"/>
      <c r="E68" s="53">
        <f t="shared" si="12"/>
        <v>19396.5</v>
      </c>
      <c r="F68" s="53">
        <f t="shared" si="12"/>
        <v>19395.5</v>
      </c>
    </row>
    <row r="69" spans="1:6" ht="15">
      <c r="A69" s="26" t="s">
        <v>45</v>
      </c>
      <c r="B69" s="27" t="s">
        <v>255</v>
      </c>
      <c r="C69" s="27" t="s">
        <v>16</v>
      </c>
      <c r="D69" s="27" t="s">
        <v>46</v>
      </c>
      <c r="E69" s="28">
        <v>19396.5</v>
      </c>
      <c r="F69" s="120">
        <v>19395.5</v>
      </c>
    </row>
    <row r="70" spans="1:6" ht="48.75" customHeight="1">
      <c r="A70" s="54" t="s">
        <v>220</v>
      </c>
      <c r="B70" s="55" t="s">
        <v>193</v>
      </c>
      <c r="C70" s="55"/>
      <c r="D70" s="55"/>
      <c r="E70" s="38">
        <f>E71</f>
        <v>60</v>
      </c>
      <c r="F70" s="38">
        <f t="shared" ref="F70:F71" si="13">F71</f>
        <v>60</v>
      </c>
    </row>
    <row r="71" spans="1:6" ht="15">
      <c r="A71" s="56" t="s">
        <v>9</v>
      </c>
      <c r="B71" s="57" t="s">
        <v>194</v>
      </c>
      <c r="C71" s="57"/>
      <c r="D71" s="57"/>
      <c r="E71" s="39">
        <f>E72</f>
        <v>60</v>
      </c>
      <c r="F71" s="39">
        <f t="shared" si="13"/>
        <v>60</v>
      </c>
    </row>
    <row r="72" spans="1:6" ht="30">
      <c r="A72" s="58" t="s">
        <v>191</v>
      </c>
      <c r="B72" s="57" t="s">
        <v>195</v>
      </c>
      <c r="C72" s="57"/>
      <c r="D72" s="57"/>
      <c r="E72" s="39">
        <f>E73</f>
        <v>60</v>
      </c>
      <c r="F72" s="39">
        <f>F73</f>
        <v>60</v>
      </c>
    </row>
    <row r="73" spans="1:6" ht="30">
      <c r="A73" s="59" t="s">
        <v>192</v>
      </c>
      <c r="B73" s="60" t="s">
        <v>196</v>
      </c>
      <c r="C73" s="60"/>
      <c r="D73" s="60"/>
      <c r="E73" s="61">
        <f>E74</f>
        <v>60</v>
      </c>
      <c r="F73" s="61">
        <f>F74</f>
        <v>60</v>
      </c>
    </row>
    <row r="74" spans="1:6" ht="15">
      <c r="A74" s="23" t="s">
        <v>87</v>
      </c>
      <c r="B74" s="24" t="s">
        <v>196</v>
      </c>
      <c r="C74" s="24" t="s">
        <v>88</v>
      </c>
      <c r="D74" s="24"/>
      <c r="E74" s="46">
        <f>E75</f>
        <v>60</v>
      </c>
      <c r="F74" s="46">
        <f>F75</f>
        <v>60</v>
      </c>
    </row>
    <row r="75" spans="1:6" ht="15">
      <c r="A75" s="26" t="s">
        <v>75</v>
      </c>
      <c r="B75" s="27" t="s">
        <v>196</v>
      </c>
      <c r="C75" s="27" t="s">
        <v>88</v>
      </c>
      <c r="D75" s="27" t="s">
        <v>162</v>
      </c>
      <c r="E75" s="47">
        <v>60</v>
      </c>
      <c r="F75" s="47">
        <v>60</v>
      </c>
    </row>
    <row r="76" spans="1:6" ht="110.25">
      <c r="A76" s="62" t="s">
        <v>221</v>
      </c>
      <c r="B76" s="55" t="s">
        <v>47</v>
      </c>
      <c r="C76" s="55"/>
      <c r="D76" s="55"/>
      <c r="E76" s="38">
        <f>E77</f>
        <v>548.59999999999991</v>
      </c>
      <c r="F76" s="38">
        <f>F77</f>
        <v>548.59999999999991</v>
      </c>
    </row>
    <row r="77" spans="1:6" ht="15">
      <c r="A77" s="63" t="s">
        <v>9</v>
      </c>
      <c r="B77" s="57" t="s">
        <v>48</v>
      </c>
      <c r="C77" s="57"/>
      <c r="D77" s="57"/>
      <c r="E77" s="39">
        <f>E78+E85+E92+E96</f>
        <v>548.59999999999991</v>
      </c>
      <c r="F77" s="39">
        <f>F78+F85+F92+F96</f>
        <v>548.59999999999991</v>
      </c>
    </row>
    <row r="78" spans="1:6" ht="30">
      <c r="A78" s="64" t="s">
        <v>49</v>
      </c>
      <c r="B78" s="57" t="s">
        <v>50</v>
      </c>
      <c r="C78" s="57"/>
      <c r="D78" s="57"/>
      <c r="E78" s="39">
        <f>E79+E82</f>
        <v>434.4</v>
      </c>
      <c r="F78" s="39">
        <f>F79+F82</f>
        <v>434.4</v>
      </c>
    </row>
    <row r="79" spans="1:6" ht="30">
      <c r="A79" s="65" t="s">
        <v>51</v>
      </c>
      <c r="B79" s="60" t="s">
        <v>52</v>
      </c>
      <c r="C79" s="60"/>
      <c r="D79" s="60"/>
      <c r="E79" s="61">
        <f t="shared" ref="E79:F80" si="14">E80</f>
        <v>0</v>
      </c>
      <c r="F79" s="61">
        <f t="shared" si="14"/>
        <v>0</v>
      </c>
    </row>
    <row r="80" spans="1:6" ht="30">
      <c r="A80" s="23" t="s">
        <v>15</v>
      </c>
      <c r="B80" s="24" t="s">
        <v>52</v>
      </c>
      <c r="C80" s="24" t="s">
        <v>16</v>
      </c>
      <c r="D80" s="24"/>
      <c r="E80" s="46">
        <f t="shared" si="14"/>
        <v>0</v>
      </c>
      <c r="F80" s="46">
        <f t="shared" si="14"/>
        <v>0</v>
      </c>
    </row>
    <row r="81" spans="1:6" ht="15">
      <c r="A81" s="26" t="s">
        <v>53</v>
      </c>
      <c r="B81" s="27" t="s">
        <v>52</v>
      </c>
      <c r="C81" s="27" t="s">
        <v>16</v>
      </c>
      <c r="D81" s="27" t="s">
        <v>54</v>
      </c>
      <c r="E81" s="47">
        <v>0</v>
      </c>
      <c r="F81" s="47">
        <v>0</v>
      </c>
    </row>
    <row r="82" spans="1:6" ht="15">
      <c r="A82" s="65" t="s">
        <v>55</v>
      </c>
      <c r="B82" s="60" t="s">
        <v>56</v>
      </c>
      <c r="C82" s="60"/>
      <c r="D82" s="60"/>
      <c r="E82" s="61">
        <f t="shared" ref="E82:F83" si="15">E83</f>
        <v>434.4</v>
      </c>
      <c r="F82" s="61">
        <f t="shared" si="15"/>
        <v>434.4</v>
      </c>
    </row>
    <row r="83" spans="1:6" ht="30">
      <c r="A83" s="23" t="s">
        <v>15</v>
      </c>
      <c r="B83" s="24" t="s">
        <v>56</v>
      </c>
      <c r="C83" s="24" t="s">
        <v>16</v>
      </c>
      <c r="D83" s="24"/>
      <c r="E83" s="46">
        <f t="shared" si="15"/>
        <v>434.4</v>
      </c>
      <c r="F83" s="46">
        <f t="shared" si="15"/>
        <v>434.4</v>
      </c>
    </row>
    <row r="84" spans="1:6" ht="15">
      <c r="A84" s="26" t="s">
        <v>53</v>
      </c>
      <c r="B84" s="27" t="s">
        <v>56</v>
      </c>
      <c r="C84" s="27" t="s">
        <v>16</v>
      </c>
      <c r="D84" s="27" t="s">
        <v>54</v>
      </c>
      <c r="E84" s="47">
        <v>434.4</v>
      </c>
      <c r="F84" s="47">
        <v>434.4</v>
      </c>
    </row>
    <row r="85" spans="1:6" ht="45.75">
      <c r="A85" s="11" t="s">
        <v>57</v>
      </c>
      <c r="B85" s="57" t="s">
        <v>58</v>
      </c>
      <c r="C85" s="66"/>
      <c r="D85" s="66"/>
      <c r="E85" s="67">
        <f>E86+E89</f>
        <v>54.2</v>
      </c>
      <c r="F85" s="67">
        <f>F86+F89</f>
        <v>54.2</v>
      </c>
    </row>
    <row r="86" spans="1:6" ht="30">
      <c r="A86" s="68" t="s">
        <v>59</v>
      </c>
      <c r="B86" s="69" t="s">
        <v>60</v>
      </c>
      <c r="C86" s="69"/>
      <c r="D86" s="69"/>
      <c r="E86" s="70">
        <f t="shared" ref="E86:F87" si="16">E87</f>
        <v>18.5</v>
      </c>
      <c r="F86" s="70">
        <f t="shared" si="16"/>
        <v>18.5</v>
      </c>
    </row>
    <row r="87" spans="1:6" ht="30">
      <c r="A87" s="23" t="s">
        <v>15</v>
      </c>
      <c r="B87" s="24" t="s">
        <v>60</v>
      </c>
      <c r="C87" s="24" t="s">
        <v>16</v>
      </c>
      <c r="D87" s="24"/>
      <c r="E87" s="46">
        <f t="shared" si="16"/>
        <v>18.5</v>
      </c>
      <c r="F87" s="46">
        <f t="shared" si="16"/>
        <v>18.5</v>
      </c>
    </row>
    <row r="88" spans="1:6" ht="30">
      <c r="A88" s="26" t="s">
        <v>61</v>
      </c>
      <c r="B88" s="27" t="s">
        <v>60</v>
      </c>
      <c r="C88" s="27" t="s">
        <v>16</v>
      </c>
      <c r="D88" s="27" t="s">
        <v>62</v>
      </c>
      <c r="E88" s="47">
        <f>20-1.5</f>
        <v>18.5</v>
      </c>
      <c r="F88" s="47">
        <v>18.5</v>
      </c>
    </row>
    <row r="89" spans="1:6" ht="45">
      <c r="A89" s="68" t="s">
        <v>63</v>
      </c>
      <c r="B89" s="69" t="s">
        <v>64</v>
      </c>
      <c r="C89" s="69"/>
      <c r="D89" s="69"/>
      <c r="E89" s="70">
        <f t="shared" ref="E89:F90" si="17">E90</f>
        <v>35.700000000000003</v>
      </c>
      <c r="F89" s="70">
        <f t="shared" si="17"/>
        <v>35.700000000000003</v>
      </c>
    </row>
    <row r="90" spans="1:6" ht="15">
      <c r="A90" s="71" t="s">
        <v>65</v>
      </c>
      <c r="B90" s="24" t="s">
        <v>64</v>
      </c>
      <c r="C90" s="24" t="s">
        <v>66</v>
      </c>
      <c r="D90" s="24"/>
      <c r="E90" s="46">
        <f t="shared" si="17"/>
        <v>35.700000000000003</v>
      </c>
      <c r="F90" s="46">
        <f t="shared" si="17"/>
        <v>35.700000000000003</v>
      </c>
    </row>
    <row r="91" spans="1:6" ht="30">
      <c r="A91" s="26" t="s">
        <v>61</v>
      </c>
      <c r="B91" s="27" t="s">
        <v>64</v>
      </c>
      <c r="C91" s="27" t="s">
        <v>66</v>
      </c>
      <c r="D91" s="27" t="s">
        <v>62</v>
      </c>
      <c r="E91" s="122">
        <f>35.6+0.1</f>
        <v>35.700000000000003</v>
      </c>
      <c r="F91" s="122">
        <v>35.700000000000003</v>
      </c>
    </row>
    <row r="92" spans="1:6" ht="30">
      <c r="A92" s="40" t="s">
        <v>67</v>
      </c>
      <c r="B92" s="16" t="s">
        <v>68</v>
      </c>
      <c r="C92" s="41"/>
      <c r="D92" s="41"/>
      <c r="E92" s="42">
        <f t="shared" ref="E92:F94" si="18">E93</f>
        <v>60</v>
      </c>
      <c r="F92" s="42">
        <f>F93</f>
        <v>60</v>
      </c>
    </row>
    <row r="93" spans="1:6" ht="30">
      <c r="A93" s="43" t="s">
        <v>69</v>
      </c>
      <c r="B93" s="44" t="s">
        <v>70</v>
      </c>
      <c r="C93" s="44"/>
      <c r="D93" s="44"/>
      <c r="E93" s="45">
        <f t="shared" si="18"/>
        <v>60</v>
      </c>
      <c r="F93" s="45">
        <f t="shared" si="18"/>
        <v>60</v>
      </c>
    </row>
    <row r="94" spans="1:6" ht="30">
      <c r="A94" s="23" t="s">
        <v>15</v>
      </c>
      <c r="B94" s="24" t="s">
        <v>70</v>
      </c>
      <c r="C94" s="24" t="s">
        <v>16</v>
      </c>
      <c r="D94" s="24"/>
      <c r="E94" s="46">
        <f t="shared" si="18"/>
        <v>60</v>
      </c>
      <c r="F94" s="46">
        <f t="shared" si="18"/>
        <v>60</v>
      </c>
    </row>
    <row r="95" spans="1:6" ht="30">
      <c r="A95" s="26" t="s">
        <v>61</v>
      </c>
      <c r="B95" s="27" t="s">
        <v>70</v>
      </c>
      <c r="C95" s="27" t="s">
        <v>16</v>
      </c>
      <c r="D95" s="27" t="s">
        <v>62</v>
      </c>
      <c r="E95" s="47">
        <v>60</v>
      </c>
      <c r="F95" s="47">
        <v>60</v>
      </c>
    </row>
    <row r="96" spans="1:6" ht="29.25" customHeight="1">
      <c r="A96" s="40" t="s">
        <v>71</v>
      </c>
      <c r="B96" s="16" t="s">
        <v>72</v>
      </c>
      <c r="C96" s="41"/>
      <c r="D96" s="41"/>
      <c r="E96" s="42">
        <f t="shared" ref="E96:F98" si="19">E97</f>
        <v>0</v>
      </c>
      <c r="F96" s="42">
        <f t="shared" si="19"/>
        <v>0</v>
      </c>
    </row>
    <row r="97" spans="1:6" ht="30">
      <c r="A97" s="43" t="s">
        <v>73</v>
      </c>
      <c r="B97" s="44" t="s">
        <v>74</v>
      </c>
      <c r="C97" s="44"/>
      <c r="D97" s="44"/>
      <c r="E97" s="45">
        <f t="shared" si="19"/>
        <v>0</v>
      </c>
      <c r="F97" s="45">
        <f t="shared" si="19"/>
        <v>0</v>
      </c>
    </row>
    <row r="98" spans="1:6" ht="30">
      <c r="A98" s="23" t="s">
        <v>15</v>
      </c>
      <c r="B98" s="24" t="s">
        <v>74</v>
      </c>
      <c r="C98" s="24" t="s">
        <v>16</v>
      </c>
      <c r="D98" s="24"/>
      <c r="E98" s="46">
        <f t="shared" si="19"/>
        <v>0</v>
      </c>
      <c r="F98" s="46">
        <f t="shared" si="19"/>
        <v>0</v>
      </c>
    </row>
    <row r="99" spans="1:6" ht="15">
      <c r="A99" s="26" t="s">
        <v>75</v>
      </c>
      <c r="B99" s="27" t="s">
        <v>74</v>
      </c>
      <c r="C99" s="27" t="s">
        <v>16</v>
      </c>
      <c r="D99" s="27" t="s">
        <v>76</v>
      </c>
      <c r="E99" s="47">
        <v>0</v>
      </c>
      <c r="F99" s="47">
        <v>0</v>
      </c>
    </row>
    <row r="100" spans="1:6" ht="47.25">
      <c r="A100" s="72" t="s">
        <v>222</v>
      </c>
      <c r="B100" s="55" t="s">
        <v>77</v>
      </c>
      <c r="C100" s="55"/>
      <c r="D100" s="55"/>
      <c r="E100" s="38">
        <f>E101</f>
        <v>26671.699999999997</v>
      </c>
      <c r="F100" s="38">
        <f>F101</f>
        <v>25960.100000000002</v>
      </c>
    </row>
    <row r="101" spans="1:6" ht="15.75">
      <c r="A101" s="15" t="s">
        <v>9</v>
      </c>
      <c r="B101" s="16" t="s">
        <v>78</v>
      </c>
      <c r="C101" s="17"/>
      <c r="D101" s="16"/>
      <c r="E101" s="18">
        <f>E102+E113+E120</f>
        <v>26671.699999999997</v>
      </c>
      <c r="F101" s="18">
        <f>F102+F113+F120</f>
        <v>25960.100000000002</v>
      </c>
    </row>
    <row r="102" spans="1:6" ht="30.75">
      <c r="A102" s="15" t="s">
        <v>79</v>
      </c>
      <c r="B102" s="16" t="s">
        <v>80</v>
      </c>
      <c r="C102" s="17"/>
      <c r="D102" s="16"/>
      <c r="E102" s="18">
        <f>E103+E110</f>
        <v>26339.599999999999</v>
      </c>
      <c r="F102" s="18">
        <f>F103+F110</f>
        <v>25634.800000000003</v>
      </c>
    </row>
    <row r="103" spans="1:6" ht="30">
      <c r="A103" s="73" t="s">
        <v>81</v>
      </c>
      <c r="B103" s="74" t="s">
        <v>82</v>
      </c>
      <c r="C103" s="74"/>
      <c r="D103" s="74"/>
      <c r="E103" s="61">
        <f>E104+E106+E108</f>
        <v>13891</v>
      </c>
      <c r="F103" s="61">
        <f>F104+F106+F108</f>
        <v>13186.2</v>
      </c>
    </row>
    <row r="104" spans="1:6" ht="60">
      <c r="A104" s="75" t="s">
        <v>83</v>
      </c>
      <c r="B104" s="21" t="s">
        <v>82</v>
      </c>
      <c r="C104" s="21" t="s">
        <v>84</v>
      </c>
      <c r="D104" s="21"/>
      <c r="E104" s="22">
        <f>E105</f>
        <v>8691.7999999999993</v>
      </c>
      <c r="F104" s="22">
        <f>F105</f>
        <v>8262.4</v>
      </c>
    </row>
    <row r="105" spans="1:6" ht="15">
      <c r="A105" s="26" t="s">
        <v>85</v>
      </c>
      <c r="B105" s="27" t="s">
        <v>82</v>
      </c>
      <c r="C105" s="27" t="s">
        <v>84</v>
      </c>
      <c r="D105" s="27" t="s">
        <v>86</v>
      </c>
      <c r="E105" s="28">
        <v>8691.7999999999993</v>
      </c>
      <c r="F105" s="28">
        <v>8262.4</v>
      </c>
    </row>
    <row r="106" spans="1:6" ht="30">
      <c r="A106" s="23" t="s">
        <v>15</v>
      </c>
      <c r="B106" s="21" t="s">
        <v>82</v>
      </c>
      <c r="C106" s="21" t="s">
        <v>16</v>
      </c>
      <c r="D106" s="21"/>
      <c r="E106" s="22">
        <f>E107</f>
        <v>4953.7</v>
      </c>
      <c r="F106" s="22">
        <f>F107</f>
        <v>4678.3</v>
      </c>
    </row>
    <row r="107" spans="1:6" ht="15">
      <c r="A107" s="26" t="s">
        <v>85</v>
      </c>
      <c r="B107" s="27" t="s">
        <v>82</v>
      </c>
      <c r="C107" s="27" t="s">
        <v>16</v>
      </c>
      <c r="D107" s="27" t="s">
        <v>86</v>
      </c>
      <c r="E107" s="28">
        <v>4953.7</v>
      </c>
      <c r="F107" s="28">
        <v>4678.3</v>
      </c>
    </row>
    <row r="108" spans="1:6" ht="15">
      <c r="A108" s="75" t="s">
        <v>87</v>
      </c>
      <c r="B108" s="21" t="s">
        <v>82</v>
      </c>
      <c r="C108" s="21" t="s">
        <v>88</v>
      </c>
      <c r="D108" s="21"/>
      <c r="E108" s="22">
        <f>E109</f>
        <v>245.5</v>
      </c>
      <c r="F108" s="22">
        <f>F109</f>
        <v>245.5</v>
      </c>
    </row>
    <row r="109" spans="1:6" ht="15">
      <c r="A109" s="26" t="s">
        <v>85</v>
      </c>
      <c r="B109" s="27" t="s">
        <v>82</v>
      </c>
      <c r="C109" s="27" t="s">
        <v>88</v>
      </c>
      <c r="D109" s="27" t="s">
        <v>86</v>
      </c>
      <c r="E109" s="28">
        <v>245.5</v>
      </c>
      <c r="F109" s="28">
        <v>245.5</v>
      </c>
    </row>
    <row r="110" spans="1:6" ht="90">
      <c r="A110" s="43" t="s">
        <v>89</v>
      </c>
      <c r="B110" s="44" t="s">
        <v>90</v>
      </c>
      <c r="C110" s="21"/>
      <c r="D110" s="21"/>
      <c r="E110" s="22">
        <f t="shared" ref="E110:F111" si="20">E111</f>
        <v>12448.6</v>
      </c>
      <c r="F110" s="22">
        <f t="shared" si="20"/>
        <v>12448.6</v>
      </c>
    </row>
    <row r="111" spans="1:6" ht="60">
      <c r="A111" s="23" t="s">
        <v>83</v>
      </c>
      <c r="B111" s="24" t="s">
        <v>90</v>
      </c>
      <c r="C111" s="24" t="s">
        <v>84</v>
      </c>
      <c r="D111" s="24"/>
      <c r="E111" s="53">
        <f t="shared" si="20"/>
        <v>12448.6</v>
      </c>
      <c r="F111" s="53">
        <f t="shared" si="20"/>
        <v>12448.6</v>
      </c>
    </row>
    <row r="112" spans="1:6" ht="15">
      <c r="A112" s="26" t="s">
        <v>85</v>
      </c>
      <c r="B112" s="27" t="s">
        <v>90</v>
      </c>
      <c r="C112" s="27" t="s">
        <v>84</v>
      </c>
      <c r="D112" s="27" t="s">
        <v>86</v>
      </c>
      <c r="E112" s="28">
        <v>12448.6</v>
      </c>
      <c r="F112" s="28">
        <v>12448.6</v>
      </c>
    </row>
    <row r="113" spans="1:6" ht="30.75">
      <c r="A113" s="15" t="s">
        <v>91</v>
      </c>
      <c r="B113" s="16" t="s">
        <v>92</v>
      </c>
      <c r="C113" s="17"/>
      <c r="D113" s="16"/>
      <c r="E113" s="39">
        <f>E114+E117</f>
        <v>322.60000000000002</v>
      </c>
      <c r="F113" s="39">
        <f>F114+F117</f>
        <v>315.79999999999995</v>
      </c>
    </row>
    <row r="114" spans="1:6" ht="15">
      <c r="A114" s="43" t="s">
        <v>93</v>
      </c>
      <c r="B114" s="44" t="s">
        <v>94</v>
      </c>
      <c r="C114" s="44"/>
      <c r="D114" s="44"/>
      <c r="E114" s="45">
        <f t="shared" ref="E114:F115" si="21">E115</f>
        <v>200</v>
      </c>
      <c r="F114" s="45">
        <f t="shared" si="21"/>
        <v>193.2</v>
      </c>
    </row>
    <row r="115" spans="1:6" ht="30">
      <c r="A115" s="23" t="s">
        <v>15</v>
      </c>
      <c r="B115" s="24" t="s">
        <v>94</v>
      </c>
      <c r="C115" s="24" t="s">
        <v>16</v>
      </c>
      <c r="D115" s="24"/>
      <c r="E115" s="46">
        <f t="shared" si="21"/>
        <v>200</v>
      </c>
      <c r="F115" s="46">
        <f t="shared" si="21"/>
        <v>193.2</v>
      </c>
    </row>
    <row r="116" spans="1:6" ht="15">
      <c r="A116" s="26" t="s">
        <v>95</v>
      </c>
      <c r="B116" s="27" t="s">
        <v>94</v>
      </c>
      <c r="C116" s="27" t="s">
        <v>16</v>
      </c>
      <c r="D116" s="27" t="s">
        <v>96</v>
      </c>
      <c r="E116" s="47">
        <v>200</v>
      </c>
      <c r="F116" s="47">
        <v>193.2</v>
      </c>
    </row>
    <row r="117" spans="1:6" ht="45">
      <c r="A117" s="43" t="s">
        <v>97</v>
      </c>
      <c r="B117" s="44" t="s">
        <v>98</v>
      </c>
      <c r="C117" s="44"/>
      <c r="D117" s="44"/>
      <c r="E117" s="45">
        <f t="shared" ref="E117:F118" si="22">E118</f>
        <v>122.6</v>
      </c>
      <c r="F117" s="45">
        <f t="shared" si="22"/>
        <v>122.6</v>
      </c>
    </row>
    <row r="118" spans="1:6" ht="15">
      <c r="A118" s="23" t="s">
        <v>65</v>
      </c>
      <c r="B118" s="24" t="s">
        <v>98</v>
      </c>
      <c r="C118" s="24" t="s">
        <v>66</v>
      </c>
      <c r="D118" s="24"/>
      <c r="E118" s="46">
        <f t="shared" si="22"/>
        <v>122.6</v>
      </c>
      <c r="F118" s="46">
        <f t="shared" si="22"/>
        <v>122.6</v>
      </c>
    </row>
    <row r="119" spans="1:6" ht="15">
      <c r="A119" s="26" t="s">
        <v>95</v>
      </c>
      <c r="B119" s="27" t="s">
        <v>98</v>
      </c>
      <c r="C119" s="27" t="s">
        <v>66</v>
      </c>
      <c r="D119" s="27" t="s">
        <v>96</v>
      </c>
      <c r="E119" s="47">
        <v>122.6</v>
      </c>
      <c r="F119" s="47">
        <v>122.6</v>
      </c>
    </row>
    <row r="120" spans="1:6" ht="30.75">
      <c r="A120" s="15" t="s">
        <v>99</v>
      </c>
      <c r="B120" s="16" t="s">
        <v>100</v>
      </c>
      <c r="C120" s="17"/>
      <c r="D120" s="16"/>
      <c r="E120" s="39">
        <f t="shared" ref="E120:F122" si="23">E121</f>
        <v>9.5</v>
      </c>
      <c r="F120" s="39">
        <f>F121</f>
        <v>9.5</v>
      </c>
    </row>
    <row r="121" spans="1:6" ht="30">
      <c r="A121" s="43" t="s">
        <v>101</v>
      </c>
      <c r="B121" s="44" t="s">
        <v>102</v>
      </c>
      <c r="C121" s="44"/>
      <c r="D121" s="44"/>
      <c r="E121" s="45">
        <f t="shared" si="23"/>
        <v>9.5</v>
      </c>
      <c r="F121" s="45">
        <f t="shared" si="23"/>
        <v>9.5</v>
      </c>
    </row>
    <row r="122" spans="1:6" ht="30">
      <c r="A122" s="23" t="s">
        <v>15</v>
      </c>
      <c r="B122" s="24" t="s">
        <v>102</v>
      </c>
      <c r="C122" s="21" t="s">
        <v>16</v>
      </c>
      <c r="D122" s="24"/>
      <c r="E122" s="46">
        <f t="shared" si="23"/>
        <v>9.5</v>
      </c>
      <c r="F122" s="46">
        <f t="shared" si="23"/>
        <v>9.5</v>
      </c>
    </row>
    <row r="123" spans="1:6" ht="15">
      <c r="A123" s="26" t="s">
        <v>103</v>
      </c>
      <c r="B123" s="27" t="s">
        <v>102</v>
      </c>
      <c r="C123" s="27" t="s">
        <v>16</v>
      </c>
      <c r="D123" s="27" t="s">
        <v>104</v>
      </c>
      <c r="E123" s="47">
        <v>9.5</v>
      </c>
      <c r="F123" s="47">
        <v>9.5</v>
      </c>
    </row>
    <row r="124" spans="1:6" ht="15.75">
      <c r="A124" s="72" t="s">
        <v>105</v>
      </c>
      <c r="B124" s="55" t="s">
        <v>106</v>
      </c>
      <c r="C124" s="55" t="s">
        <v>107</v>
      </c>
      <c r="D124" s="55"/>
      <c r="E124" s="38">
        <f>E125+E130+E139+E151+E156</f>
        <v>20689.100000000002</v>
      </c>
      <c r="F124" s="38">
        <f>F125+F130+F139+F151+F156</f>
        <v>19973.900000000005</v>
      </c>
    </row>
    <row r="125" spans="1:6" ht="30">
      <c r="A125" s="76" t="s">
        <v>108</v>
      </c>
      <c r="B125" s="77" t="s">
        <v>212</v>
      </c>
      <c r="C125" s="77"/>
      <c r="D125" s="77"/>
      <c r="E125" s="78">
        <f>E127</f>
        <v>2093.6999999999998</v>
      </c>
      <c r="F125" s="78">
        <f>F127</f>
        <v>2078.3000000000002</v>
      </c>
    </row>
    <row r="126" spans="1:6" ht="15">
      <c r="A126" s="79" t="s">
        <v>141</v>
      </c>
      <c r="B126" s="77" t="s">
        <v>109</v>
      </c>
      <c r="C126" s="41"/>
      <c r="D126" s="41"/>
      <c r="E126" s="42">
        <f t="shared" ref="E126:F128" si="24">E127</f>
        <v>2093.6999999999998</v>
      </c>
      <c r="F126" s="42">
        <f>F127</f>
        <v>2078.3000000000002</v>
      </c>
    </row>
    <row r="127" spans="1:6" ht="15">
      <c r="A127" s="80" t="s">
        <v>110</v>
      </c>
      <c r="B127" s="69" t="s">
        <v>111</v>
      </c>
      <c r="C127" s="69"/>
      <c r="D127" s="69"/>
      <c r="E127" s="70">
        <f t="shared" si="24"/>
        <v>2093.6999999999998</v>
      </c>
      <c r="F127" s="70">
        <f t="shared" si="24"/>
        <v>2078.3000000000002</v>
      </c>
    </row>
    <row r="128" spans="1:6" ht="60">
      <c r="A128" s="71" t="s">
        <v>83</v>
      </c>
      <c r="B128" s="24" t="s">
        <v>111</v>
      </c>
      <c r="C128" s="24" t="s">
        <v>84</v>
      </c>
      <c r="D128" s="24"/>
      <c r="E128" s="46">
        <f t="shared" si="24"/>
        <v>2093.6999999999998</v>
      </c>
      <c r="F128" s="46">
        <f t="shared" si="24"/>
        <v>2078.3000000000002</v>
      </c>
    </row>
    <row r="129" spans="1:6" ht="30">
      <c r="A129" s="26" t="s">
        <v>112</v>
      </c>
      <c r="B129" s="27" t="s">
        <v>111</v>
      </c>
      <c r="C129" s="27" t="s">
        <v>84</v>
      </c>
      <c r="D129" s="27" t="s">
        <v>113</v>
      </c>
      <c r="E129" s="47">
        <v>2093.6999999999998</v>
      </c>
      <c r="F129" s="47">
        <v>2078.3000000000002</v>
      </c>
    </row>
    <row r="130" spans="1:6" ht="30">
      <c r="A130" s="34" t="s">
        <v>114</v>
      </c>
      <c r="B130" s="57" t="s">
        <v>115</v>
      </c>
      <c r="C130" s="57"/>
      <c r="D130" s="57"/>
      <c r="E130" s="39">
        <f>E132+E135+E137</f>
        <v>1172</v>
      </c>
      <c r="F130" s="39">
        <f>F132+F135+F137</f>
        <v>1139.6000000000001</v>
      </c>
    </row>
    <row r="131" spans="1:6" ht="15">
      <c r="A131" s="79" t="s">
        <v>141</v>
      </c>
      <c r="B131" s="77" t="s">
        <v>213</v>
      </c>
      <c r="C131" s="41"/>
      <c r="D131" s="41"/>
      <c r="E131" s="42">
        <f>E132</f>
        <v>851.3</v>
      </c>
      <c r="F131" s="42">
        <f>F132</f>
        <v>842.9</v>
      </c>
    </row>
    <row r="132" spans="1:6" ht="15">
      <c r="A132" s="20" t="s">
        <v>110</v>
      </c>
      <c r="B132" s="44" t="s">
        <v>116</v>
      </c>
      <c r="C132" s="37"/>
      <c r="D132" s="44"/>
      <c r="E132" s="45">
        <f t="shared" ref="E132:F133" si="25">E133</f>
        <v>851.3</v>
      </c>
      <c r="F132" s="45">
        <f t="shared" si="25"/>
        <v>842.9</v>
      </c>
    </row>
    <row r="133" spans="1:6" ht="60">
      <c r="A133" s="23" t="s">
        <v>83</v>
      </c>
      <c r="B133" s="81" t="s">
        <v>116</v>
      </c>
      <c r="C133" s="81" t="s">
        <v>84</v>
      </c>
      <c r="D133" s="81"/>
      <c r="E133" s="46">
        <f t="shared" si="25"/>
        <v>851.3</v>
      </c>
      <c r="F133" s="46">
        <f t="shared" si="25"/>
        <v>842.9</v>
      </c>
    </row>
    <row r="134" spans="1:6" ht="45">
      <c r="A134" s="82" t="s">
        <v>117</v>
      </c>
      <c r="B134" s="83" t="s">
        <v>116</v>
      </c>
      <c r="C134" s="83" t="s">
        <v>84</v>
      </c>
      <c r="D134" s="83" t="s">
        <v>118</v>
      </c>
      <c r="E134" s="84">
        <v>851.3</v>
      </c>
      <c r="F134" s="84">
        <v>842.9</v>
      </c>
    </row>
    <row r="135" spans="1:6" ht="30">
      <c r="A135" s="23" t="s">
        <v>15</v>
      </c>
      <c r="B135" s="33" t="s">
        <v>116</v>
      </c>
      <c r="C135" s="33" t="s">
        <v>16</v>
      </c>
      <c r="D135" s="33"/>
      <c r="E135" s="85">
        <f>E136</f>
        <v>303.3</v>
      </c>
      <c r="F135" s="85">
        <f>F136</f>
        <v>279.3</v>
      </c>
    </row>
    <row r="136" spans="1:6" ht="45">
      <c r="A136" s="26" t="s">
        <v>117</v>
      </c>
      <c r="B136" s="27" t="s">
        <v>116</v>
      </c>
      <c r="C136" s="27" t="s">
        <v>16</v>
      </c>
      <c r="D136" s="27" t="s">
        <v>118</v>
      </c>
      <c r="E136" s="47">
        <v>303.3</v>
      </c>
      <c r="F136" s="47">
        <v>279.3</v>
      </c>
    </row>
    <row r="137" spans="1:6" ht="15">
      <c r="A137" s="86" t="s">
        <v>87</v>
      </c>
      <c r="B137" s="33" t="s">
        <v>116</v>
      </c>
      <c r="C137" s="33" t="s">
        <v>88</v>
      </c>
      <c r="D137" s="33"/>
      <c r="E137" s="85">
        <f>E138</f>
        <v>17.399999999999999</v>
      </c>
      <c r="F137" s="85">
        <f>F138</f>
        <v>17.399999999999999</v>
      </c>
    </row>
    <row r="138" spans="1:6" ht="45">
      <c r="A138" s="26" t="s">
        <v>117</v>
      </c>
      <c r="B138" s="27" t="s">
        <v>116</v>
      </c>
      <c r="C138" s="27" t="s">
        <v>88</v>
      </c>
      <c r="D138" s="27" t="s">
        <v>118</v>
      </c>
      <c r="E138" s="47">
        <v>17.399999999999999</v>
      </c>
      <c r="F138" s="47">
        <v>17.399999999999999</v>
      </c>
    </row>
    <row r="139" spans="1:6" ht="30">
      <c r="A139" s="87" t="s">
        <v>119</v>
      </c>
      <c r="B139" s="16" t="s">
        <v>120</v>
      </c>
      <c r="C139" s="16"/>
      <c r="D139" s="16"/>
      <c r="E139" s="18">
        <f>E140</f>
        <v>17419.900000000001</v>
      </c>
      <c r="F139" s="18">
        <f>F140</f>
        <v>16752.500000000004</v>
      </c>
    </row>
    <row r="140" spans="1:6" ht="15">
      <c r="A140" s="79" t="s">
        <v>141</v>
      </c>
      <c r="B140" s="77" t="s">
        <v>214</v>
      </c>
      <c r="C140" s="41"/>
      <c r="D140" s="41"/>
      <c r="E140" s="50">
        <f>E141+E148</f>
        <v>17419.900000000001</v>
      </c>
      <c r="F140" s="50">
        <f>F141+F148</f>
        <v>16752.500000000004</v>
      </c>
    </row>
    <row r="141" spans="1:6" ht="15">
      <c r="A141" s="20" t="s">
        <v>110</v>
      </c>
      <c r="B141" s="44" t="s">
        <v>121</v>
      </c>
      <c r="C141" s="44"/>
      <c r="D141" s="44"/>
      <c r="E141" s="45">
        <f>E142+E144+E146</f>
        <v>17338.2</v>
      </c>
      <c r="F141" s="45">
        <f>F142+F144+F146</f>
        <v>16670.800000000003</v>
      </c>
    </row>
    <row r="142" spans="1:6" ht="60">
      <c r="A142" s="71" t="s">
        <v>83</v>
      </c>
      <c r="B142" s="24" t="s">
        <v>121</v>
      </c>
      <c r="C142" s="24" t="s">
        <v>84</v>
      </c>
      <c r="D142" s="24"/>
      <c r="E142" s="119">
        <f>E143</f>
        <v>14654.6</v>
      </c>
      <c r="F142" s="53">
        <f>F143</f>
        <v>14599.6</v>
      </c>
    </row>
    <row r="143" spans="1:6" ht="45">
      <c r="A143" s="26" t="s">
        <v>250</v>
      </c>
      <c r="B143" s="27" t="s">
        <v>121</v>
      </c>
      <c r="C143" s="27" t="s">
        <v>84</v>
      </c>
      <c r="D143" s="27" t="s">
        <v>122</v>
      </c>
      <c r="E143" s="120">
        <v>14654.6</v>
      </c>
      <c r="F143" s="28">
        <v>14599.6</v>
      </c>
    </row>
    <row r="144" spans="1:6" ht="30">
      <c r="A144" s="23" t="s">
        <v>15</v>
      </c>
      <c r="B144" s="21" t="s">
        <v>121</v>
      </c>
      <c r="C144" s="21" t="s">
        <v>16</v>
      </c>
      <c r="D144" s="21"/>
      <c r="E144" s="121">
        <f>E145</f>
        <v>2673.7999999999997</v>
      </c>
      <c r="F144" s="22">
        <f>F145</f>
        <v>2061.8000000000002</v>
      </c>
    </row>
    <row r="145" spans="1:6" ht="45">
      <c r="A145" s="26" t="s">
        <v>250</v>
      </c>
      <c r="B145" s="27" t="s">
        <v>121</v>
      </c>
      <c r="C145" s="27" t="s">
        <v>16</v>
      </c>
      <c r="D145" s="27" t="s">
        <v>122</v>
      </c>
      <c r="E145" s="120">
        <f>2989.6-175-140.8</f>
        <v>2673.7999999999997</v>
      </c>
      <c r="F145" s="28">
        <v>2061.8000000000002</v>
      </c>
    </row>
    <row r="146" spans="1:6" ht="15">
      <c r="A146" s="88" t="s">
        <v>87</v>
      </c>
      <c r="B146" s="21" t="s">
        <v>121</v>
      </c>
      <c r="C146" s="21" t="s">
        <v>88</v>
      </c>
      <c r="D146" s="21"/>
      <c r="E146" s="22">
        <f>E147</f>
        <v>9.8000000000000007</v>
      </c>
      <c r="F146" s="22">
        <f>F147</f>
        <v>9.4</v>
      </c>
    </row>
    <row r="147" spans="1:6" ht="45">
      <c r="A147" s="26" t="s">
        <v>250</v>
      </c>
      <c r="B147" s="27" t="s">
        <v>121</v>
      </c>
      <c r="C147" s="27" t="s">
        <v>88</v>
      </c>
      <c r="D147" s="27" t="s">
        <v>122</v>
      </c>
      <c r="E147" s="28">
        <v>9.8000000000000007</v>
      </c>
      <c r="F147" s="28">
        <v>9.4</v>
      </c>
    </row>
    <row r="148" spans="1:6" ht="30">
      <c r="A148" s="20" t="s">
        <v>266</v>
      </c>
      <c r="B148" s="44" t="s">
        <v>265</v>
      </c>
      <c r="C148" s="44"/>
      <c r="D148" s="44"/>
      <c r="E148" s="45">
        <f t="shared" ref="E148:F149" si="26">E149</f>
        <v>81.7</v>
      </c>
      <c r="F148" s="45">
        <f t="shared" si="26"/>
        <v>81.7</v>
      </c>
    </row>
    <row r="149" spans="1:6" ht="60">
      <c r="A149" s="71" t="s">
        <v>83</v>
      </c>
      <c r="B149" s="24" t="s">
        <v>265</v>
      </c>
      <c r="C149" s="24" t="s">
        <v>84</v>
      </c>
      <c r="D149" s="24"/>
      <c r="E149" s="46">
        <f t="shared" si="26"/>
        <v>81.7</v>
      </c>
      <c r="F149" s="46">
        <f t="shared" si="26"/>
        <v>81.7</v>
      </c>
    </row>
    <row r="150" spans="1:6" ht="45">
      <c r="A150" s="26" t="s">
        <v>250</v>
      </c>
      <c r="B150" s="27" t="s">
        <v>265</v>
      </c>
      <c r="C150" s="27" t="s">
        <v>84</v>
      </c>
      <c r="D150" s="27" t="s">
        <v>122</v>
      </c>
      <c r="E150" s="47">
        <v>81.7</v>
      </c>
      <c r="F150" s="47">
        <v>81.7</v>
      </c>
    </row>
    <row r="151" spans="1:6" ht="15.75">
      <c r="A151" s="87" t="s">
        <v>123</v>
      </c>
      <c r="B151" s="16" t="s">
        <v>124</v>
      </c>
      <c r="C151" s="16"/>
      <c r="D151" s="16"/>
      <c r="E151" s="89">
        <f>E153</f>
        <v>0</v>
      </c>
      <c r="F151" s="89">
        <f>F153</f>
        <v>0</v>
      </c>
    </row>
    <row r="152" spans="1:6" ht="15">
      <c r="A152" s="79" t="s">
        <v>141</v>
      </c>
      <c r="B152" s="77" t="s">
        <v>215</v>
      </c>
      <c r="C152" s="41"/>
      <c r="D152" s="41"/>
      <c r="E152" s="42">
        <f t="shared" ref="E152:F154" si="27">E153</f>
        <v>0</v>
      </c>
      <c r="F152" s="42">
        <f t="shared" si="27"/>
        <v>0</v>
      </c>
    </row>
    <row r="153" spans="1:6" ht="15">
      <c r="A153" s="20" t="s">
        <v>110</v>
      </c>
      <c r="B153" s="44" t="s">
        <v>125</v>
      </c>
      <c r="C153" s="44"/>
      <c r="D153" s="44"/>
      <c r="E153" s="45">
        <f t="shared" si="27"/>
        <v>0</v>
      </c>
      <c r="F153" s="45">
        <f t="shared" si="27"/>
        <v>0</v>
      </c>
    </row>
    <row r="154" spans="1:6" ht="60">
      <c r="A154" s="71" t="s">
        <v>83</v>
      </c>
      <c r="B154" s="24" t="s">
        <v>125</v>
      </c>
      <c r="C154" s="24" t="s">
        <v>84</v>
      </c>
      <c r="D154" s="24"/>
      <c r="E154" s="46">
        <f t="shared" si="27"/>
        <v>0</v>
      </c>
      <c r="F154" s="46">
        <f t="shared" si="27"/>
        <v>0</v>
      </c>
    </row>
    <row r="155" spans="1:6" ht="45">
      <c r="A155" s="26" t="s">
        <v>250</v>
      </c>
      <c r="B155" s="27" t="s">
        <v>125</v>
      </c>
      <c r="C155" s="27" t="s">
        <v>84</v>
      </c>
      <c r="D155" s="27" t="s">
        <v>122</v>
      </c>
      <c r="E155" s="47">
        <f>940.3-940.3</f>
        <v>0</v>
      </c>
      <c r="F155" s="47">
        <v>0</v>
      </c>
    </row>
    <row r="156" spans="1:6" ht="45">
      <c r="A156" s="90" t="s">
        <v>126</v>
      </c>
      <c r="B156" s="41" t="s">
        <v>127</v>
      </c>
      <c r="C156" s="13"/>
      <c r="D156" s="41"/>
      <c r="E156" s="39">
        <f>E158</f>
        <v>3.5</v>
      </c>
      <c r="F156" s="39">
        <f>F158</f>
        <v>3.5</v>
      </c>
    </row>
    <row r="157" spans="1:6" ht="15">
      <c r="A157" s="79" t="s">
        <v>141</v>
      </c>
      <c r="B157" s="77" t="s">
        <v>216</v>
      </c>
      <c r="C157" s="41"/>
      <c r="D157" s="41"/>
      <c r="E157" s="42">
        <f t="shared" ref="E157:F159" si="28">E158</f>
        <v>3.5</v>
      </c>
      <c r="F157" s="42">
        <f t="shared" si="28"/>
        <v>3.5</v>
      </c>
    </row>
    <row r="158" spans="1:6" ht="15">
      <c r="A158" s="43" t="s">
        <v>128</v>
      </c>
      <c r="B158" s="44" t="s">
        <v>129</v>
      </c>
      <c r="C158" s="37"/>
      <c r="D158" s="44"/>
      <c r="E158" s="45">
        <f t="shared" si="28"/>
        <v>3.5</v>
      </c>
      <c r="F158" s="45">
        <f t="shared" si="28"/>
        <v>3.5</v>
      </c>
    </row>
    <row r="159" spans="1:6" ht="30">
      <c r="A159" s="23" t="s">
        <v>15</v>
      </c>
      <c r="B159" s="24" t="s">
        <v>129</v>
      </c>
      <c r="C159" s="24" t="s">
        <v>16</v>
      </c>
      <c r="D159" s="24"/>
      <c r="E159" s="46">
        <f t="shared" si="28"/>
        <v>3.5</v>
      </c>
      <c r="F159" s="46">
        <f t="shared" si="28"/>
        <v>3.5</v>
      </c>
    </row>
    <row r="160" spans="1:6" ht="45">
      <c r="A160" s="26" t="s">
        <v>250</v>
      </c>
      <c r="B160" s="27" t="s">
        <v>129</v>
      </c>
      <c r="C160" s="27" t="s">
        <v>16</v>
      </c>
      <c r="D160" s="27" t="s">
        <v>122</v>
      </c>
      <c r="E160" s="47">
        <v>3.5</v>
      </c>
      <c r="F160" s="47">
        <v>3.5</v>
      </c>
    </row>
    <row r="161" spans="1:6" ht="60">
      <c r="A161" s="34" t="s">
        <v>223</v>
      </c>
      <c r="B161" s="41" t="s">
        <v>199</v>
      </c>
      <c r="C161" s="13"/>
      <c r="D161" s="41"/>
      <c r="E161" s="18">
        <f>E162</f>
        <v>1647.8</v>
      </c>
      <c r="F161" s="18">
        <f>F162</f>
        <v>1189.7</v>
      </c>
    </row>
    <row r="162" spans="1:6" ht="15">
      <c r="A162" s="63" t="s">
        <v>9</v>
      </c>
      <c r="B162" s="41" t="s">
        <v>200</v>
      </c>
      <c r="C162" s="13"/>
      <c r="D162" s="41"/>
      <c r="E162" s="18">
        <f>E163</f>
        <v>1647.8</v>
      </c>
      <c r="F162" s="18">
        <f>F163</f>
        <v>1189.7</v>
      </c>
    </row>
    <row r="163" spans="1:6" ht="30">
      <c r="A163" s="19" t="s">
        <v>201</v>
      </c>
      <c r="B163" s="41" t="s">
        <v>202</v>
      </c>
      <c r="C163" s="66"/>
      <c r="D163" s="41"/>
      <c r="E163" s="50">
        <f>E167+E170+E164</f>
        <v>1647.8</v>
      </c>
      <c r="F163" s="50">
        <f>F167+F170+F164</f>
        <v>1189.7</v>
      </c>
    </row>
    <row r="164" spans="1:6" ht="15">
      <c r="A164" s="20" t="s">
        <v>260</v>
      </c>
      <c r="B164" s="44" t="s">
        <v>259</v>
      </c>
      <c r="C164" s="37"/>
      <c r="D164" s="44"/>
      <c r="E164" s="45">
        <f t="shared" ref="E164:F165" si="29">E165</f>
        <v>119.5</v>
      </c>
      <c r="F164" s="45">
        <f t="shared" si="29"/>
        <v>119.5</v>
      </c>
    </row>
    <row r="165" spans="1:6" ht="30">
      <c r="A165" s="23" t="s">
        <v>15</v>
      </c>
      <c r="B165" s="24" t="s">
        <v>259</v>
      </c>
      <c r="C165" s="24" t="s">
        <v>16</v>
      </c>
      <c r="D165" s="24"/>
      <c r="E165" s="46">
        <f t="shared" si="29"/>
        <v>119.5</v>
      </c>
      <c r="F165" s="46">
        <f t="shared" si="29"/>
        <v>119.5</v>
      </c>
    </row>
    <row r="166" spans="1:6" ht="15">
      <c r="A166" s="26" t="s">
        <v>205</v>
      </c>
      <c r="B166" s="27" t="s">
        <v>259</v>
      </c>
      <c r="C166" s="27" t="s">
        <v>16</v>
      </c>
      <c r="D166" s="27" t="s">
        <v>206</v>
      </c>
      <c r="E166" s="47">
        <f>143.5-23.9-0.1</f>
        <v>119.5</v>
      </c>
      <c r="F166" s="47">
        <v>119.5</v>
      </c>
    </row>
    <row r="167" spans="1:6" ht="15">
      <c r="A167" s="20" t="s">
        <v>203</v>
      </c>
      <c r="B167" s="44" t="s">
        <v>204</v>
      </c>
      <c r="C167" s="37"/>
      <c r="D167" s="44"/>
      <c r="E167" s="45">
        <f t="shared" ref="E167:F168" si="30">E168</f>
        <v>424</v>
      </c>
      <c r="F167" s="45">
        <f t="shared" si="30"/>
        <v>0</v>
      </c>
    </row>
    <row r="168" spans="1:6" ht="30">
      <c r="A168" s="23" t="s">
        <v>15</v>
      </c>
      <c r="B168" s="24" t="s">
        <v>204</v>
      </c>
      <c r="C168" s="24" t="s">
        <v>16</v>
      </c>
      <c r="D168" s="24"/>
      <c r="E168" s="46">
        <f t="shared" si="30"/>
        <v>424</v>
      </c>
      <c r="F168" s="46">
        <f t="shared" si="30"/>
        <v>0</v>
      </c>
    </row>
    <row r="169" spans="1:6" ht="15">
      <c r="A169" s="26" t="s">
        <v>205</v>
      </c>
      <c r="B169" s="27" t="s">
        <v>204</v>
      </c>
      <c r="C169" s="27" t="s">
        <v>16</v>
      </c>
      <c r="D169" s="27" t="s">
        <v>206</v>
      </c>
      <c r="E169" s="47">
        <v>424</v>
      </c>
      <c r="F169" s="47">
        <v>0</v>
      </c>
    </row>
    <row r="170" spans="1:6" ht="45">
      <c r="A170" s="91" t="s">
        <v>210</v>
      </c>
      <c r="B170" s="44" t="s">
        <v>241</v>
      </c>
      <c r="C170" s="37"/>
      <c r="D170" s="44"/>
      <c r="E170" s="45">
        <f t="shared" ref="E170:F171" si="31">E171</f>
        <v>1104.3</v>
      </c>
      <c r="F170" s="45">
        <f t="shared" si="31"/>
        <v>1070.2</v>
      </c>
    </row>
    <row r="171" spans="1:6" ht="30">
      <c r="A171" s="92" t="s">
        <v>211</v>
      </c>
      <c r="B171" s="24" t="s">
        <v>241</v>
      </c>
      <c r="C171" s="24" t="s">
        <v>209</v>
      </c>
      <c r="D171" s="24"/>
      <c r="E171" s="46">
        <f t="shared" si="31"/>
        <v>1104.3</v>
      </c>
      <c r="F171" s="46">
        <f t="shared" si="31"/>
        <v>1070.2</v>
      </c>
    </row>
    <row r="172" spans="1:6" ht="15">
      <c r="A172" s="26" t="s">
        <v>205</v>
      </c>
      <c r="B172" s="27" t="s">
        <v>241</v>
      </c>
      <c r="C172" s="27" t="s">
        <v>209</v>
      </c>
      <c r="D172" s="27" t="s">
        <v>206</v>
      </c>
      <c r="E172" s="47">
        <v>1104.3</v>
      </c>
      <c r="F172" s="47">
        <v>1070.2</v>
      </c>
    </row>
    <row r="173" spans="1:6" ht="60">
      <c r="A173" s="34" t="s">
        <v>224</v>
      </c>
      <c r="B173" s="93" t="s">
        <v>130</v>
      </c>
      <c r="C173" s="13"/>
      <c r="D173" s="41"/>
      <c r="E173" s="39">
        <f>E174+E179</f>
        <v>16812</v>
      </c>
      <c r="F173" s="39">
        <f>F174+F179</f>
        <v>16812</v>
      </c>
    </row>
    <row r="174" spans="1:6" ht="15">
      <c r="A174" s="94" t="s">
        <v>242</v>
      </c>
      <c r="B174" s="93" t="s">
        <v>227</v>
      </c>
      <c r="C174" s="95"/>
      <c r="D174" s="41"/>
      <c r="E174" s="42">
        <f t="shared" ref="E174:F175" si="32">E176</f>
        <v>9785</v>
      </c>
      <c r="F174" s="42">
        <f t="shared" si="32"/>
        <v>9785</v>
      </c>
    </row>
    <row r="175" spans="1:6" ht="19.5" customHeight="1">
      <c r="A175" s="94" t="s">
        <v>243</v>
      </c>
      <c r="B175" s="93" t="s">
        <v>235</v>
      </c>
      <c r="C175" s="66"/>
      <c r="D175" s="41"/>
      <c r="E175" s="42">
        <f t="shared" si="32"/>
        <v>9785</v>
      </c>
      <c r="F175" s="42">
        <f>F177</f>
        <v>9785</v>
      </c>
    </row>
    <row r="176" spans="1:6" ht="15">
      <c r="A176" s="59" t="s">
        <v>188</v>
      </c>
      <c r="B176" s="96" t="s">
        <v>228</v>
      </c>
      <c r="C176" s="37"/>
      <c r="D176" s="44"/>
      <c r="E176" s="45">
        <f t="shared" ref="E176:F177" si="33">E177</f>
        <v>9785</v>
      </c>
      <c r="F176" s="45">
        <f t="shared" si="33"/>
        <v>9785</v>
      </c>
    </row>
    <row r="177" spans="1:6" ht="30">
      <c r="A177" s="23" t="s">
        <v>15</v>
      </c>
      <c r="B177" s="97" t="s">
        <v>228</v>
      </c>
      <c r="C177" s="24" t="s">
        <v>16</v>
      </c>
      <c r="D177" s="24"/>
      <c r="E177" s="46">
        <f t="shared" si="33"/>
        <v>9785</v>
      </c>
      <c r="F177" s="46">
        <f t="shared" si="33"/>
        <v>9785</v>
      </c>
    </row>
    <row r="178" spans="1:6" ht="15">
      <c r="A178" s="26" t="s">
        <v>17</v>
      </c>
      <c r="B178" s="97" t="s">
        <v>228</v>
      </c>
      <c r="C178" s="27" t="s">
        <v>16</v>
      </c>
      <c r="D178" s="27" t="s">
        <v>18</v>
      </c>
      <c r="E178" s="47">
        <v>9785</v>
      </c>
      <c r="F178" s="47">
        <v>9785</v>
      </c>
    </row>
    <row r="179" spans="1:6" ht="15">
      <c r="A179" s="98" t="s">
        <v>244</v>
      </c>
      <c r="B179" s="93" t="s">
        <v>230</v>
      </c>
      <c r="C179" s="95"/>
      <c r="D179" s="41"/>
      <c r="E179" s="42">
        <f>E180</f>
        <v>7027</v>
      </c>
      <c r="F179" s="42">
        <f>F180</f>
        <v>7027</v>
      </c>
    </row>
    <row r="180" spans="1:6" ht="30">
      <c r="A180" s="99" t="s">
        <v>245</v>
      </c>
      <c r="B180" s="93" t="s">
        <v>231</v>
      </c>
      <c r="C180" s="66"/>
      <c r="D180" s="41"/>
      <c r="E180" s="42">
        <f>E185+E181</f>
        <v>7027</v>
      </c>
      <c r="F180" s="42">
        <f>F185+F181</f>
        <v>7027</v>
      </c>
    </row>
    <row r="181" spans="1:6" ht="30">
      <c r="A181" s="100" t="s">
        <v>264</v>
      </c>
      <c r="B181" s="96" t="s">
        <v>263</v>
      </c>
      <c r="C181" s="37"/>
      <c r="D181" s="44"/>
      <c r="E181" s="45">
        <f t="shared" ref="E181:F182" si="34">E182</f>
        <v>858.8</v>
      </c>
      <c r="F181" s="45">
        <f t="shared" si="34"/>
        <v>858.8</v>
      </c>
    </row>
    <row r="182" spans="1:6" ht="30">
      <c r="A182" s="92" t="s">
        <v>211</v>
      </c>
      <c r="B182" s="97" t="s">
        <v>263</v>
      </c>
      <c r="C182" s="24" t="s">
        <v>16</v>
      </c>
      <c r="D182" s="24"/>
      <c r="E182" s="46">
        <f t="shared" si="34"/>
        <v>858.8</v>
      </c>
      <c r="F182" s="46">
        <f t="shared" si="34"/>
        <v>858.8</v>
      </c>
    </row>
    <row r="183" spans="1:6" ht="15">
      <c r="A183" s="26" t="s">
        <v>17</v>
      </c>
      <c r="B183" s="24" t="s">
        <v>263</v>
      </c>
      <c r="C183" s="27" t="s">
        <v>16</v>
      </c>
      <c r="D183" s="27" t="s">
        <v>18</v>
      </c>
      <c r="E183" s="47">
        <v>858.8</v>
      </c>
      <c r="F183" s="47">
        <v>858.8</v>
      </c>
    </row>
    <row r="184" spans="1:6" ht="30">
      <c r="A184" s="100" t="s">
        <v>229</v>
      </c>
      <c r="B184" s="96" t="s">
        <v>232</v>
      </c>
      <c r="C184" s="37"/>
      <c r="D184" s="44"/>
      <c r="E184" s="45">
        <f t="shared" ref="E184:F185" si="35">E185</f>
        <v>6168.2</v>
      </c>
      <c r="F184" s="45">
        <f t="shared" si="35"/>
        <v>6168.2</v>
      </c>
    </row>
    <row r="185" spans="1:6" ht="30">
      <c r="A185" s="92" t="s">
        <v>211</v>
      </c>
      <c r="B185" s="97" t="s">
        <v>232</v>
      </c>
      <c r="C185" s="24" t="s">
        <v>209</v>
      </c>
      <c r="D185" s="24"/>
      <c r="E185" s="46">
        <f t="shared" si="35"/>
        <v>6168.2</v>
      </c>
      <c r="F185" s="46">
        <f t="shared" si="35"/>
        <v>6168.2</v>
      </c>
    </row>
    <row r="186" spans="1:6" ht="15">
      <c r="A186" s="26" t="s">
        <v>17</v>
      </c>
      <c r="B186" s="24" t="s">
        <v>232</v>
      </c>
      <c r="C186" s="27" t="s">
        <v>209</v>
      </c>
      <c r="D186" s="27" t="s">
        <v>18</v>
      </c>
      <c r="E186" s="47">
        <v>6168.2</v>
      </c>
      <c r="F186" s="47">
        <v>6168.2</v>
      </c>
    </row>
    <row r="187" spans="1:6" ht="45">
      <c r="A187" s="34" t="s">
        <v>225</v>
      </c>
      <c r="B187" s="41" t="s">
        <v>131</v>
      </c>
      <c r="C187" s="13"/>
      <c r="D187" s="41"/>
      <c r="E187" s="18">
        <f>E189</f>
        <v>30</v>
      </c>
      <c r="F187" s="18">
        <f>F189</f>
        <v>13.7</v>
      </c>
    </row>
    <row r="188" spans="1:6" ht="15">
      <c r="A188" s="63" t="s">
        <v>9</v>
      </c>
      <c r="B188" s="41" t="s">
        <v>132</v>
      </c>
      <c r="C188" s="13"/>
      <c r="D188" s="41"/>
      <c r="E188" s="18">
        <f>E191</f>
        <v>30</v>
      </c>
      <c r="F188" s="18">
        <f>F191</f>
        <v>13.7</v>
      </c>
    </row>
    <row r="189" spans="1:6" ht="45">
      <c r="A189" s="34" t="s">
        <v>133</v>
      </c>
      <c r="B189" s="16" t="s">
        <v>134</v>
      </c>
      <c r="C189" s="95"/>
      <c r="D189" s="16"/>
      <c r="E189" s="18">
        <f>E191</f>
        <v>30</v>
      </c>
      <c r="F189" s="18">
        <f>F191</f>
        <v>13.7</v>
      </c>
    </row>
    <row r="190" spans="1:6" ht="15">
      <c r="A190" s="75" t="s">
        <v>135</v>
      </c>
      <c r="B190" s="21" t="s">
        <v>136</v>
      </c>
      <c r="C190" s="21"/>
      <c r="D190" s="21"/>
      <c r="E190" s="22">
        <f t="shared" ref="E190:F191" si="36">E191</f>
        <v>30</v>
      </c>
      <c r="F190" s="22">
        <f t="shared" si="36"/>
        <v>13.7</v>
      </c>
    </row>
    <row r="191" spans="1:6" ht="30">
      <c r="A191" s="23" t="s">
        <v>15</v>
      </c>
      <c r="B191" s="24" t="s">
        <v>136</v>
      </c>
      <c r="C191" s="24" t="s">
        <v>16</v>
      </c>
      <c r="D191" s="24"/>
      <c r="E191" s="53">
        <f t="shared" si="36"/>
        <v>30</v>
      </c>
      <c r="F191" s="53">
        <f t="shared" si="36"/>
        <v>13.7</v>
      </c>
    </row>
    <row r="192" spans="1:6" ht="30">
      <c r="A192" s="26" t="s">
        <v>137</v>
      </c>
      <c r="B192" s="27" t="s">
        <v>136</v>
      </c>
      <c r="C192" s="27" t="s">
        <v>16</v>
      </c>
      <c r="D192" s="27" t="s">
        <v>138</v>
      </c>
      <c r="E192" s="28">
        <v>30</v>
      </c>
      <c r="F192" s="28">
        <v>13.7</v>
      </c>
    </row>
    <row r="193" spans="1:6" ht="15">
      <c r="A193" s="87" t="s">
        <v>139</v>
      </c>
      <c r="B193" s="41" t="s">
        <v>140</v>
      </c>
      <c r="C193" s="41"/>
      <c r="D193" s="41"/>
      <c r="E193" s="42">
        <f>E194</f>
        <v>11718.399999999998</v>
      </c>
      <c r="F193" s="42">
        <f>F194</f>
        <v>10968.4</v>
      </c>
    </row>
    <row r="194" spans="1:6" ht="15">
      <c r="A194" s="87" t="s">
        <v>141</v>
      </c>
      <c r="B194" s="16" t="s">
        <v>142</v>
      </c>
      <c r="C194" s="16"/>
      <c r="D194" s="16"/>
      <c r="E194" s="39">
        <f>E195+E198+E204+E210+E221+E224+E230+E227+E233+E238+E241+E244+E250+E253+E201+E213+E247+E207+E218</f>
        <v>11718.399999999998</v>
      </c>
      <c r="F194" s="39">
        <f>F195+F198+F204+F210+F221+F224+F230+F227+F233+F238+F241+F244+F250+F253+F201+F213+F247+F207+F218</f>
        <v>10968.4</v>
      </c>
    </row>
    <row r="195" spans="1:6" ht="15">
      <c r="A195" s="20" t="s">
        <v>143</v>
      </c>
      <c r="B195" s="44" t="s">
        <v>144</v>
      </c>
      <c r="C195" s="37"/>
      <c r="D195" s="44"/>
      <c r="E195" s="45">
        <f t="shared" ref="E195:F196" si="37">E196</f>
        <v>585.79999999999995</v>
      </c>
      <c r="F195" s="45">
        <f t="shared" si="37"/>
        <v>585.79999999999995</v>
      </c>
    </row>
    <row r="196" spans="1:6" ht="15">
      <c r="A196" s="71" t="s">
        <v>145</v>
      </c>
      <c r="B196" s="101" t="s">
        <v>144</v>
      </c>
      <c r="C196" s="24" t="s">
        <v>146</v>
      </c>
      <c r="D196" s="101"/>
      <c r="E196" s="46">
        <f t="shared" si="37"/>
        <v>585.79999999999995</v>
      </c>
      <c r="F196" s="46">
        <f t="shared" si="37"/>
        <v>585.79999999999995</v>
      </c>
    </row>
    <row r="197" spans="1:6" ht="15">
      <c r="A197" s="26" t="s">
        <v>147</v>
      </c>
      <c r="B197" s="102" t="s">
        <v>144</v>
      </c>
      <c r="C197" s="27" t="s">
        <v>146</v>
      </c>
      <c r="D197" s="102" t="s">
        <v>148</v>
      </c>
      <c r="E197" s="47">
        <v>585.79999999999995</v>
      </c>
      <c r="F197" s="47">
        <v>585.79999999999995</v>
      </c>
    </row>
    <row r="198" spans="1:6" ht="30">
      <c r="A198" s="20" t="s">
        <v>252</v>
      </c>
      <c r="B198" s="44" t="s">
        <v>149</v>
      </c>
      <c r="C198" s="37"/>
      <c r="D198" s="44"/>
      <c r="E198" s="103">
        <f t="shared" ref="E198:F199" si="38">E199</f>
        <v>41.4</v>
      </c>
      <c r="F198" s="103">
        <f t="shared" si="38"/>
        <v>41.4</v>
      </c>
    </row>
    <row r="199" spans="1:6" ht="15">
      <c r="A199" s="71" t="s">
        <v>145</v>
      </c>
      <c r="B199" s="24" t="s">
        <v>149</v>
      </c>
      <c r="C199" s="24" t="s">
        <v>146</v>
      </c>
      <c r="D199" s="24"/>
      <c r="E199" s="46">
        <f t="shared" si="38"/>
        <v>41.4</v>
      </c>
      <c r="F199" s="46">
        <f t="shared" si="38"/>
        <v>41.4</v>
      </c>
    </row>
    <row r="200" spans="1:6" ht="15">
      <c r="A200" s="26" t="s">
        <v>150</v>
      </c>
      <c r="B200" s="27" t="s">
        <v>149</v>
      </c>
      <c r="C200" s="27" t="s">
        <v>146</v>
      </c>
      <c r="D200" s="27" t="s">
        <v>151</v>
      </c>
      <c r="E200" s="47">
        <v>41.4</v>
      </c>
      <c r="F200" s="47">
        <v>41.4</v>
      </c>
    </row>
    <row r="201" spans="1:6" ht="45">
      <c r="A201" s="20" t="s">
        <v>152</v>
      </c>
      <c r="B201" s="44" t="s">
        <v>153</v>
      </c>
      <c r="C201" s="37"/>
      <c r="D201" s="44"/>
      <c r="E201" s="103">
        <f t="shared" ref="E201:F202" si="39">E202</f>
        <v>34.4</v>
      </c>
      <c r="F201" s="103">
        <f t="shared" si="39"/>
        <v>34.4</v>
      </c>
    </row>
    <row r="202" spans="1:6" ht="15">
      <c r="A202" s="71" t="s">
        <v>145</v>
      </c>
      <c r="B202" s="24" t="s">
        <v>153</v>
      </c>
      <c r="C202" s="24" t="s">
        <v>146</v>
      </c>
      <c r="D202" s="24"/>
      <c r="E202" s="46">
        <f t="shared" si="39"/>
        <v>34.4</v>
      </c>
      <c r="F202" s="46">
        <f t="shared" si="39"/>
        <v>34.4</v>
      </c>
    </row>
    <row r="203" spans="1:6" ht="15">
      <c r="A203" s="26" t="s">
        <v>150</v>
      </c>
      <c r="B203" s="27" t="s">
        <v>153</v>
      </c>
      <c r="C203" s="27" t="s">
        <v>146</v>
      </c>
      <c r="D203" s="27" t="s">
        <v>151</v>
      </c>
      <c r="E203" s="47">
        <v>34.4</v>
      </c>
      <c r="F203" s="47">
        <v>34.4</v>
      </c>
    </row>
    <row r="204" spans="1:6" ht="15">
      <c r="A204" s="104" t="s">
        <v>154</v>
      </c>
      <c r="B204" s="60" t="s">
        <v>155</v>
      </c>
      <c r="C204" s="60"/>
      <c r="D204" s="60"/>
      <c r="E204" s="105">
        <f t="shared" ref="E204:F205" si="40">E205</f>
        <v>700</v>
      </c>
      <c r="F204" s="105">
        <f t="shared" si="40"/>
        <v>0</v>
      </c>
    </row>
    <row r="205" spans="1:6" ht="15">
      <c r="A205" s="71" t="s">
        <v>87</v>
      </c>
      <c r="B205" s="24" t="s">
        <v>155</v>
      </c>
      <c r="C205" s="24" t="s">
        <v>88</v>
      </c>
      <c r="D205" s="24"/>
      <c r="E205" s="46">
        <f t="shared" si="40"/>
        <v>700</v>
      </c>
      <c r="F205" s="46">
        <f t="shared" si="40"/>
        <v>0</v>
      </c>
    </row>
    <row r="206" spans="1:6" ht="15">
      <c r="A206" s="26" t="s">
        <v>156</v>
      </c>
      <c r="B206" s="27" t="s">
        <v>155</v>
      </c>
      <c r="C206" s="27" t="s">
        <v>88</v>
      </c>
      <c r="D206" s="27" t="s">
        <v>157</v>
      </c>
      <c r="E206" s="47">
        <v>700</v>
      </c>
      <c r="F206" s="47">
        <v>0</v>
      </c>
    </row>
    <row r="207" spans="1:6" ht="30">
      <c r="A207" s="100" t="s">
        <v>207</v>
      </c>
      <c r="B207" s="44" t="s">
        <v>208</v>
      </c>
      <c r="C207" s="44"/>
      <c r="D207" s="44"/>
      <c r="E207" s="45">
        <f t="shared" ref="E207:F208" si="41">E208</f>
        <v>6226.1</v>
      </c>
      <c r="F207" s="45">
        <f t="shared" si="41"/>
        <v>6226.1</v>
      </c>
    </row>
    <row r="208" spans="1:6" ht="15">
      <c r="A208" s="106" t="s">
        <v>87</v>
      </c>
      <c r="B208" s="24" t="s">
        <v>208</v>
      </c>
      <c r="C208" s="24" t="s">
        <v>88</v>
      </c>
      <c r="D208" s="24"/>
      <c r="E208" s="46">
        <f t="shared" si="41"/>
        <v>6226.1</v>
      </c>
      <c r="F208" s="46">
        <f t="shared" si="41"/>
        <v>6226.1</v>
      </c>
    </row>
    <row r="209" spans="1:6" ht="15">
      <c r="A209" s="107" t="s">
        <v>150</v>
      </c>
      <c r="B209" s="27" t="s">
        <v>208</v>
      </c>
      <c r="C209" s="27" t="s">
        <v>88</v>
      </c>
      <c r="D209" s="27" t="s">
        <v>151</v>
      </c>
      <c r="E209" s="47">
        <v>6226.1</v>
      </c>
      <c r="F209" s="47">
        <v>6226.1</v>
      </c>
    </row>
    <row r="210" spans="1:6" ht="15">
      <c r="A210" s="20" t="s">
        <v>158</v>
      </c>
      <c r="B210" s="44" t="s">
        <v>159</v>
      </c>
      <c r="C210" s="44"/>
      <c r="D210" s="44"/>
      <c r="E210" s="45">
        <f t="shared" ref="E210:F216" si="42">E211</f>
        <v>30</v>
      </c>
      <c r="F210" s="45">
        <f t="shared" si="42"/>
        <v>30</v>
      </c>
    </row>
    <row r="211" spans="1:6" ht="30">
      <c r="A211" s="23" t="s">
        <v>15</v>
      </c>
      <c r="B211" s="24" t="s">
        <v>159</v>
      </c>
      <c r="C211" s="24" t="s">
        <v>16</v>
      </c>
      <c r="D211" s="24"/>
      <c r="E211" s="46">
        <f t="shared" si="42"/>
        <v>30</v>
      </c>
      <c r="F211" s="46">
        <f t="shared" si="42"/>
        <v>30</v>
      </c>
    </row>
    <row r="212" spans="1:6" ht="15">
      <c r="A212" s="26" t="s">
        <v>150</v>
      </c>
      <c r="B212" s="27" t="s">
        <v>159</v>
      </c>
      <c r="C212" s="27" t="s">
        <v>16</v>
      </c>
      <c r="D212" s="27" t="s">
        <v>151</v>
      </c>
      <c r="E212" s="47">
        <v>30</v>
      </c>
      <c r="F212" s="47">
        <v>30</v>
      </c>
    </row>
    <row r="213" spans="1:6" ht="30">
      <c r="A213" s="20" t="s">
        <v>190</v>
      </c>
      <c r="B213" s="44" t="s">
        <v>189</v>
      </c>
      <c r="C213" s="44"/>
      <c r="D213" s="44"/>
      <c r="E213" s="45">
        <f>E214+E216</f>
        <v>154.4</v>
      </c>
      <c r="F213" s="45">
        <f>F214+F216</f>
        <v>104.4</v>
      </c>
    </row>
    <row r="214" spans="1:6" ht="30">
      <c r="A214" s="23" t="s">
        <v>15</v>
      </c>
      <c r="B214" s="24" t="s">
        <v>189</v>
      </c>
      <c r="C214" s="24" t="s">
        <v>16</v>
      </c>
      <c r="D214" s="24"/>
      <c r="E214" s="46">
        <f t="shared" si="42"/>
        <v>150.9</v>
      </c>
      <c r="F214" s="46">
        <f t="shared" si="42"/>
        <v>100.9</v>
      </c>
    </row>
    <row r="215" spans="1:6" ht="15">
      <c r="A215" s="26" t="s">
        <v>150</v>
      </c>
      <c r="B215" s="27" t="s">
        <v>189</v>
      </c>
      <c r="C215" s="27" t="s">
        <v>16</v>
      </c>
      <c r="D215" s="27" t="s">
        <v>151</v>
      </c>
      <c r="E215" s="47">
        <v>150.9</v>
      </c>
      <c r="F215" s="47">
        <v>100.9</v>
      </c>
    </row>
    <row r="216" spans="1:6" ht="15">
      <c r="A216" s="106" t="s">
        <v>87</v>
      </c>
      <c r="B216" s="24" t="s">
        <v>189</v>
      </c>
      <c r="C216" s="24" t="s">
        <v>88</v>
      </c>
      <c r="D216" s="24"/>
      <c r="E216" s="46">
        <f t="shared" si="42"/>
        <v>3.5</v>
      </c>
      <c r="F216" s="46">
        <f t="shared" si="42"/>
        <v>3.5</v>
      </c>
    </row>
    <row r="217" spans="1:6" ht="15">
      <c r="A217" s="26" t="s">
        <v>150</v>
      </c>
      <c r="B217" s="27" t="s">
        <v>189</v>
      </c>
      <c r="C217" s="27" t="s">
        <v>88</v>
      </c>
      <c r="D217" s="27" t="s">
        <v>151</v>
      </c>
      <c r="E217" s="47">
        <v>3.5</v>
      </c>
      <c r="F217" s="47">
        <v>3.5</v>
      </c>
    </row>
    <row r="218" spans="1:6" ht="15">
      <c r="A218" s="20" t="s">
        <v>268</v>
      </c>
      <c r="B218" s="44" t="s">
        <v>267</v>
      </c>
      <c r="C218" s="44"/>
      <c r="D218" s="44"/>
      <c r="E218" s="45">
        <f t="shared" ref="E218:F219" si="43">E219</f>
        <v>45</v>
      </c>
      <c r="F218" s="45">
        <f t="shared" si="43"/>
        <v>45</v>
      </c>
    </row>
    <row r="219" spans="1:6" ht="30">
      <c r="A219" s="23" t="s">
        <v>15</v>
      </c>
      <c r="B219" s="24" t="s">
        <v>267</v>
      </c>
      <c r="C219" s="24" t="s">
        <v>16</v>
      </c>
      <c r="D219" s="24"/>
      <c r="E219" s="46">
        <f t="shared" si="43"/>
        <v>45</v>
      </c>
      <c r="F219" s="46">
        <f t="shared" si="43"/>
        <v>45</v>
      </c>
    </row>
    <row r="220" spans="1:6" ht="15">
      <c r="A220" s="26" t="s">
        <v>75</v>
      </c>
      <c r="B220" s="27" t="s">
        <v>267</v>
      </c>
      <c r="C220" s="27" t="s">
        <v>16</v>
      </c>
      <c r="D220" s="27" t="s">
        <v>162</v>
      </c>
      <c r="E220" s="47">
        <v>45</v>
      </c>
      <c r="F220" s="47">
        <v>45</v>
      </c>
    </row>
    <row r="221" spans="1:6" ht="15">
      <c r="A221" s="20" t="s">
        <v>160</v>
      </c>
      <c r="B221" s="44" t="s">
        <v>161</v>
      </c>
      <c r="C221" s="44"/>
      <c r="D221" s="44"/>
      <c r="E221" s="45">
        <f t="shared" ref="E221:F222" si="44">E222</f>
        <v>470</v>
      </c>
      <c r="F221" s="45">
        <f t="shared" si="44"/>
        <v>470</v>
      </c>
    </row>
    <row r="222" spans="1:6" ht="30">
      <c r="A222" s="23" t="s">
        <v>15</v>
      </c>
      <c r="B222" s="24" t="s">
        <v>161</v>
      </c>
      <c r="C222" s="24" t="s">
        <v>16</v>
      </c>
      <c r="D222" s="24"/>
      <c r="E222" s="46">
        <f t="shared" si="44"/>
        <v>470</v>
      </c>
      <c r="F222" s="46">
        <f t="shared" si="44"/>
        <v>470</v>
      </c>
    </row>
    <row r="223" spans="1:6" ht="15">
      <c r="A223" s="26" t="s">
        <v>75</v>
      </c>
      <c r="B223" s="27" t="s">
        <v>161</v>
      </c>
      <c r="C223" s="27" t="s">
        <v>16</v>
      </c>
      <c r="D223" s="27" t="s">
        <v>162</v>
      </c>
      <c r="E223" s="47">
        <v>470</v>
      </c>
      <c r="F223" s="47">
        <v>470</v>
      </c>
    </row>
    <row r="224" spans="1:6" ht="30">
      <c r="A224" s="20" t="s">
        <v>163</v>
      </c>
      <c r="B224" s="44" t="s">
        <v>164</v>
      </c>
      <c r="C224" s="37"/>
      <c r="D224" s="44"/>
      <c r="E224" s="103">
        <f t="shared" ref="E224:F225" si="45">E225</f>
        <v>200</v>
      </c>
      <c r="F224" s="103">
        <f t="shared" si="45"/>
        <v>200</v>
      </c>
    </row>
    <row r="225" spans="1:6" ht="30">
      <c r="A225" s="23" t="s">
        <v>15</v>
      </c>
      <c r="B225" s="24" t="s">
        <v>164</v>
      </c>
      <c r="C225" s="24" t="s">
        <v>16</v>
      </c>
      <c r="D225" s="24"/>
      <c r="E225" s="46">
        <f t="shared" si="45"/>
        <v>200</v>
      </c>
      <c r="F225" s="46">
        <f t="shared" si="45"/>
        <v>200</v>
      </c>
    </row>
    <row r="226" spans="1:6" ht="15">
      <c r="A226" s="26" t="s">
        <v>150</v>
      </c>
      <c r="B226" s="27" t="s">
        <v>164</v>
      </c>
      <c r="C226" s="27" t="s">
        <v>16</v>
      </c>
      <c r="D226" s="27" t="s">
        <v>151</v>
      </c>
      <c r="E226" s="47">
        <f>150+50</f>
        <v>200</v>
      </c>
      <c r="F226" s="47">
        <v>200</v>
      </c>
    </row>
    <row r="227" spans="1:6" ht="15">
      <c r="A227" s="20" t="s">
        <v>165</v>
      </c>
      <c r="B227" s="108" t="s">
        <v>166</v>
      </c>
      <c r="C227" s="37"/>
      <c r="D227" s="44"/>
      <c r="E227" s="45">
        <f t="shared" ref="E227:F228" si="46">E228</f>
        <v>50</v>
      </c>
      <c r="F227" s="45">
        <f t="shared" si="46"/>
        <v>50</v>
      </c>
    </row>
    <row r="228" spans="1:6" ht="30">
      <c r="A228" s="23" t="s">
        <v>15</v>
      </c>
      <c r="B228" s="24" t="s">
        <v>166</v>
      </c>
      <c r="C228" s="24" t="s">
        <v>16</v>
      </c>
      <c r="D228" s="24"/>
      <c r="E228" s="46">
        <f t="shared" si="46"/>
        <v>50</v>
      </c>
      <c r="F228" s="46">
        <f t="shared" si="46"/>
        <v>50</v>
      </c>
    </row>
    <row r="229" spans="1:6" ht="15">
      <c r="A229" s="26" t="s">
        <v>167</v>
      </c>
      <c r="B229" s="27" t="s">
        <v>166</v>
      </c>
      <c r="C229" s="27" t="s">
        <v>16</v>
      </c>
      <c r="D229" s="27" t="s">
        <v>168</v>
      </c>
      <c r="E229" s="47">
        <v>50</v>
      </c>
      <c r="F229" s="47">
        <v>50</v>
      </c>
    </row>
    <row r="230" spans="1:6" ht="45">
      <c r="A230" s="20" t="s">
        <v>169</v>
      </c>
      <c r="B230" s="108" t="s">
        <v>170</v>
      </c>
      <c r="C230" s="37"/>
      <c r="D230" s="44"/>
      <c r="E230" s="45">
        <f t="shared" ref="E230:F231" si="47">E231</f>
        <v>1733.2</v>
      </c>
      <c r="F230" s="45">
        <f t="shared" si="47"/>
        <v>1733.2</v>
      </c>
    </row>
    <row r="231" spans="1:6" ht="30">
      <c r="A231" s="23" t="s">
        <v>15</v>
      </c>
      <c r="B231" s="24" t="s">
        <v>170</v>
      </c>
      <c r="C231" s="24" t="s">
        <v>16</v>
      </c>
      <c r="D231" s="24"/>
      <c r="E231" s="46">
        <f t="shared" si="47"/>
        <v>1733.2</v>
      </c>
      <c r="F231" s="46">
        <f t="shared" si="47"/>
        <v>1733.2</v>
      </c>
    </row>
    <row r="232" spans="1:6" ht="15">
      <c r="A232" s="26" t="s">
        <v>167</v>
      </c>
      <c r="B232" s="27" t="s">
        <v>170</v>
      </c>
      <c r="C232" s="27" t="s">
        <v>16</v>
      </c>
      <c r="D232" s="27" t="s">
        <v>168</v>
      </c>
      <c r="E232" s="47">
        <v>1733.2</v>
      </c>
      <c r="F232" s="47">
        <v>1733.2</v>
      </c>
    </row>
    <row r="233" spans="1:6" ht="30">
      <c r="A233" s="80" t="s">
        <v>246</v>
      </c>
      <c r="B233" s="69" t="s">
        <v>171</v>
      </c>
      <c r="C233" s="109"/>
      <c r="D233" s="69"/>
      <c r="E233" s="110">
        <f>E234+E236</f>
        <v>346.4</v>
      </c>
      <c r="F233" s="110">
        <f>F234+F236</f>
        <v>346.4</v>
      </c>
    </row>
    <row r="234" spans="1:6" ht="60">
      <c r="A234" s="75" t="s">
        <v>83</v>
      </c>
      <c r="B234" s="37" t="s">
        <v>171</v>
      </c>
      <c r="C234" s="37" t="s">
        <v>84</v>
      </c>
      <c r="D234" s="37"/>
      <c r="E234" s="103">
        <f>E235</f>
        <v>314.39999999999998</v>
      </c>
      <c r="F234" s="103">
        <f>F235</f>
        <v>314.39999999999998</v>
      </c>
    </row>
    <row r="235" spans="1:6" ht="15">
      <c r="A235" s="26" t="s">
        <v>172</v>
      </c>
      <c r="B235" s="111" t="s">
        <v>171</v>
      </c>
      <c r="C235" s="111" t="s">
        <v>84</v>
      </c>
      <c r="D235" s="111" t="s">
        <v>173</v>
      </c>
      <c r="E235" s="47">
        <v>314.39999999999998</v>
      </c>
      <c r="F235" s="47">
        <v>314.39999999999998</v>
      </c>
    </row>
    <row r="236" spans="1:6" ht="30">
      <c r="A236" s="23" t="s">
        <v>15</v>
      </c>
      <c r="B236" s="37" t="s">
        <v>171</v>
      </c>
      <c r="C236" s="37" t="s">
        <v>16</v>
      </c>
      <c r="D236" s="37"/>
      <c r="E236" s="103">
        <f>E237</f>
        <v>32</v>
      </c>
      <c r="F236" s="103">
        <f>F237</f>
        <v>32</v>
      </c>
    </row>
    <row r="237" spans="1:6" ht="15">
      <c r="A237" s="26" t="s">
        <v>172</v>
      </c>
      <c r="B237" s="111" t="s">
        <v>171</v>
      </c>
      <c r="C237" s="111" t="s">
        <v>16</v>
      </c>
      <c r="D237" s="111" t="s">
        <v>173</v>
      </c>
      <c r="E237" s="47">
        <v>32</v>
      </c>
      <c r="F237" s="47">
        <v>32</v>
      </c>
    </row>
    <row r="238" spans="1:6" ht="30">
      <c r="A238" s="20" t="s">
        <v>174</v>
      </c>
      <c r="B238" s="44" t="s">
        <v>175</v>
      </c>
      <c r="C238" s="44"/>
      <c r="D238" s="44"/>
      <c r="E238" s="45">
        <f t="shared" ref="E238:F239" si="48">E239</f>
        <v>298.7</v>
      </c>
      <c r="F238" s="45">
        <f t="shared" si="48"/>
        <v>298.7</v>
      </c>
    </row>
    <row r="239" spans="1:6" ht="15">
      <c r="A239" s="71" t="s">
        <v>65</v>
      </c>
      <c r="B239" s="24" t="s">
        <v>175</v>
      </c>
      <c r="C239" s="24" t="s">
        <v>66</v>
      </c>
      <c r="D239" s="24"/>
      <c r="E239" s="53">
        <f t="shared" si="48"/>
        <v>298.7</v>
      </c>
      <c r="F239" s="53">
        <f t="shared" si="48"/>
        <v>298.7</v>
      </c>
    </row>
    <row r="240" spans="1:6" ht="30">
      <c r="A240" s="112" t="s">
        <v>176</v>
      </c>
      <c r="B240" s="27" t="s">
        <v>175</v>
      </c>
      <c r="C240" s="27" t="s">
        <v>66</v>
      </c>
      <c r="D240" s="27" t="s">
        <v>177</v>
      </c>
      <c r="E240" s="28">
        <v>298.7</v>
      </c>
      <c r="F240" s="28">
        <v>298.7</v>
      </c>
    </row>
    <row r="241" spans="1:6" ht="30">
      <c r="A241" s="20" t="s">
        <v>178</v>
      </c>
      <c r="B241" s="44" t="s">
        <v>179</v>
      </c>
      <c r="C241" s="44"/>
      <c r="D241" s="44"/>
      <c r="E241" s="45">
        <f t="shared" ref="E241:F242" si="49">E242</f>
        <v>203.5</v>
      </c>
      <c r="F241" s="45">
        <f t="shared" si="49"/>
        <v>203.5</v>
      </c>
    </row>
    <row r="242" spans="1:6" ht="15">
      <c r="A242" s="71" t="s">
        <v>65</v>
      </c>
      <c r="B242" s="24" t="s">
        <v>180</v>
      </c>
      <c r="C242" s="24" t="s">
        <v>66</v>
      </c>
      <c r="D242" s="24"/>
      <c r="E242" s="46">
        <f t="shared" si="49"/>
        <v>203.5</v>
      </c>
      <c r="F242" s="46">
        <f t="shared" si="49"/>
        <v>203.5</v>
      </c>
    </row>
    <row r="243" spans="1:6" ht="15">
      <c r="A243" s="26" t="s">
        <v>150</v>
      </c>
      <c r="B243" s="27" t="s">
        <v>179</v>
      </c>
      <c r="C243" s="27" t="s">
        <v>66</v>
      </c>
      <c r="D243" s="27" t="s">
        <v>151</v>
      </c>
      <c r="E243" s="47">
        <v>203.5</v>
      </c>
      <c r="F243" s="47">
        <v>203.5</v>
      </c>
    </row>
    <row r="244" spans="1:6" ht="30">
      <c r="A244" s="20" t="s">
        <v>181</v>
      </c>
      <c r="B244" s="44" t="s">
        <v>182</v>
      </c>
      <c r="C244" s="44"/>
      <c r="D244" s="44"/>
      <c r="E244" s="45">
        <f t="shared" ref="E244:F247" si="50">E245</f>
        <v>229</v>
      </c>
      <c r="F244" s="45">
        <f t="shared" si="50"/>
        <v>229</v>
      </c>
    </row>
    <row r="245" spans="1:6" ht="15">
      <c r="A245" s="71" t="s">
        <v>65</v>
      </c>
      <c r="B245" s="24" t="s">
        <v>182</v>
      </c>
      <c r="C245" s="24" t="s">
        <v>66</v>
      </c>
      <c r="D245" s="24"/>
      <c r="E245" s="46">
        <f t="shared" si="50"/>
        <v>229</v>
      </c>
      <c r="F245" s="46">
        <f t="shared" si="50"/>
        <v>229</v>
      </c>
    </row>
    <row r="246" spans="1:6" ht="15">
      <c r="A246" s="26" t="s">
        <v>150</v>
      </c>
      <c r="B246" s="27" t="s">
        <v>182</v>
      </c>
      <c r="C246" s="27" t="s">
        <v>66</v>
      </c>
      <c r="D246" s="27" t="s">
        <v>151</v>
      </c>
      <c r="E246" s="47">
        <v>229</v>
      </c>
      <c r="F246" s="47">
        <v>229</v>
      </c>
    </row>
    <row r="247" spans="1:6" ht="30">
      <c r="A247" s="20" t="s">
        <v>198</v>
      </c>
      <c r="B247" s="44" t="s">
        <v>197</v>
      </c>
      <c r="C247" s="44"/>
      <c r="D247" s="44"/>
      <c r="E247" s="45">
        <f t="shared" si="50"/>
        <v>105.7</v>
      </c>
      <c r="F247" s="45">
        <f t="shared" si="50"/>
        <v>105.7</v>
      </c>
    </row>
    <row r="248" spans="1:6" ht="15">
      <c r="A248" s="71" t="s">
        <v>65</v>
      </c>
      <c r="B248" s="24" t="s">
        <v>197</v>
      </c>
      <c r="C248" s="24" t="s">
        <v>66</v>
      </c>
      <c r="D248" s="24"/>
      <c r="E248" s="46">
        <f>E249</f>
        <v>105.7</v>
      </c>
      <c r="F248" s="46">
        <f>F249</f>
        <v>105.7</v>
      </c>
    </row>
    <row r="249" spans="1:6" ht="45">
      <c r="A249" s="26" t="s">
        <v>251</v>
      </c>
      <c r="B249" s="27" t="s">
        <v>197</v>
      </c>
      <c r="C249" s="27" t="s">
        <v>66</v>
      </c>
      <c r="D249" s="27" t="s">
        <v>151</v>
      </c>
      <c r="E249" s="47">
        <v>105.7</v>
      </c>
      <c r="F249" s="47">
        <v>105.7</v>
      </c>
    </row>
    <row r="250" spans="1:6" ht="45">
      <c r="A250" s="65" t="s">
        <v>183</v>
      </c>
      <c r="B250" s="44" t="s">
        <v>184</v>
      </c>
      <c r="C250" s="44"/>
      <c r="D250" s="44"/>
      <c r="E250" s="45">
        <f t="shared" ref="E250:F251" si="51">E251</f>
        <v>84.3</v>
      </c>
      <c r="F250" s="45">
        <f t="shared" si="51"/>
        <v>84.3</v>
      </c>
    </row>
    <row r="251" spans="1:6" ht="15">
      <c r="A251" s="113" t="s">
        <v>65</v>
      </c>
      <c r="B251" s="114" t="s">
        <v>184</v>
      </c>
      <c r="C251" s="114" t="s">
        <v>66</v>
      </c>
      <c r="D251" s="114"/>
      <c r="E251" s="115">
        <f>E252</f>
        <v>84.3</v>
      </c>
      <c r="F251" s="115">
        <f t="shared" si="51"/>
        <v>84.3</v>
      </c>
    </row>
    <row r="252" spans="1:6" ht="30">
      <c r="A252" s="112" t="s">
        <v>176</v>
      </c>
      <c r="B252" s="27" t="s">
        <v>184</v>
      </c>
      <c r="C252" s="27" t="s">
        <v>66</v>
      </c>
      <c r="D252" s="27" t="s">
        <v>177</v>
      </c>
      <c r="E252" s="47">
        <v>84.3</v>
      </c>
      <c r="F252" s="47">
        <v>84.3</v>
      </c>
    </row>
    <row r="253" spans="1:6" ht="30">
      <c r="A253" s="43" t="s">
        <v>185</v>
      </c>
      <c r="B253" s="44" t="s">
        <v>186</v>
      </c>
      <c r="C253" s="44"/>
      <c r="D253" s="44"/>
      <c r="E253" s="45">
        <f t="shared" ref="E253:F254" si="52">E254</f>
        <v>180.5</v>
      </c>
      <c r="F253" s="45">
        <f t="shared" si="52"/>
        <v>180.5</v>
      </c>
    </row>
    <row r="254" spans="1:6" ht="15">
      <c r="A254" s="71" t="s">
        <v>65</v>
      </c>
      <c r="B254" s="24" t="s">
        <v>186</v>
      </c>
      <c r="C254" s="24" t="s">
        <v>66</v>
      </c>
      <c r="D254" s="24"/>
      <c r="E254" s="53">
        <f t="shared" si="52"/>
        <v>180.5</v>
      </c>
      <c r="F254" s="53">
        <f t="shared" si="52"/>
        <v>180.5</v>
      </c>
    </row>
    <row r="255" spans="1:6" ht="45.75" thickBot="1">
      <c r="A255" s="116" t="s">
        <v>251</v>
      </c>
      <c r="B255" s="117" t="s">
        <v>186</v>
      </c>
      <c r="C255" s="117" t="s">
        <v>66</v>
      </c>
      <c r="D255" s="117" t="s">
        <v>122</v>
      </c>
      <c r="E255" s="118">
        <v>180.5</v>
      </c>
      <c r="F255" s="118">
        <v>180.5</v>
      </c>
    </row>
  </sheetData>
  <autoFilter ref="A12:F255"/>
  <mergeCells count="10">
    <mergeCell ref="A6:F6"/>
    <mergeCell ref="B7:F7"/>
    <mergeCell ref="A10:F10"/>
    <mergeCell ref="B5:F5"/>
    <mergeCell ref="A1:F1"/>
    <mergeCell ref="A2:F2"/>
    <mergeCell ref="A3:F3"/>
    <mergeCell ref="A4:F4"/>
    <mergeCell ref="B8:F8"/>
    <mergeCell ref="B9:F9"/>
  </mergeCells>
  <printOptions horizontalCentered="1"/>
  <pageMargins left="1.1811023622047245" right="0.59055118110236227" top="0.59055118110236227" bottom="0.59055118110236227" header="0.51181102362204722" footer="0.51181102362204722"/>
  <pageSetup paperSize="9" scale="61" fitToHeight="7" orientation="portrait" horizontalDpi="1200" verticalDpi="1200" r:id="rId1"/>
  <headerFooter alignWithMargins="0">
    <oddFooter>Страница &amp;P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6</vt:lpstr>
      <vt:lpstr>'Приложение 6'!Заголовки_для_печати</vt:lpstr>
      <vt:lpstr>'Приложение 6'!Область_печати</vt:lpstr>
    </vt:vector>
  </TitlesOfParts>
  <Company>KOMFIN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revision/>
  <cp:lastPrinted>2024-12-16T09:36:54Z</cp:lastPrinted>
  <dcterms:created xsi:type="dcterms:W3CDTF">2011-02-14T12:31:08Z</dcterms:created>
  <dcterms:modified xsi:type="dcterms:W3CDTF">2025-03-17T08:41:23Z</dcterms:modified>
</cp:coreProperties>
</file>