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Приложение 4 март" sheetId="18" r:id="rId1"/>
  </sheets>
  <definedNames>
    <definedName name="_xlnm.Print_Area" localSheetId="0">'Приложение 4 март'!$A$1:$E$47</definedName>
  </definedNames>
  <calcPr calcId="125725"/>
</workbook>
</file>

<file path=xl/calcChain.xml><?xml version="1.0" encoding="utf-8"?>
<calcChain xmlns="http://schemas.openxmlformats.org/spreadsheetml/2006/main">
  <c r="E39" i="18"/>
  <c r="E33"/>
  <c r="E17"/>
  <c r="D28"/>
  <c r="D22"/>
  <c r="D32"/>
  <c r="D46"/>
  <c r="D44"/>
  <c r="D43"/>
  <c r="D41"/>
  <c r="D40"/>
  <c r="D36"/>
  <c r="D35"/>
  <c r="D34"/>
  <c r="D31"/>
  <c r="D29"/>
  <c r="D27"/>
  <c r="D25"/>
  <c r="D23"/>
  <c r="D20"/>
  <c r="D19"/>
  <c r="D18"/>
  <c r="D45" l="1"/>
  <c r="D42"/>
  <c r="D33"/>
  <c r="E30"/>
  <c r="E26"/>
  <c r="E24"/>
  <c r="D39" l="1"/>
  <c r="D17"/>
  <c r="E45"/>
  <c r="E42"/>
  <c r="E37"/>
  <c r="D37"/>
  <c r="D24"/>
  <c r="D26" l="1"/>
  <c r="D30"/>
  <c r="D47" l="1"/>
  <c r="E47"/>
</calcChain>
</file>

<file path=xl/sharedStrings.xml><?xml version="1.0" encoding="utf-8"?>
<sst xmlns="http://schemas.openxmlformats.org/spreadsheetml/2006/main" count="77" uniqueCount="76">
  <si>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</si>
  <si>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</si>
  <si>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</si>
  <si>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</si>
  <si>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</si>
  <si>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0103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</si>
  <si>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</si>
  <si>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</si>
  <si>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</si>
  <si>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</si>
  <si>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</si>
  <si>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</si>
  <si>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</si>
  <si>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</si>
  <si>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</si>
  <si>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</si>
  <si>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</si>
  <si>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</si>
  <si>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</si>
  <si>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</si>
  <si>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</si>
  <si>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</si>
  <si>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</si>
  <si>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</si>
  <si>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</si>
  <si>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</si>
  <si>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</si>
  <si>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</si>
  <si>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</si>
  <si>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</si>
  <si>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</si>
  <si>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</si>
  <si>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</si>
  <si>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</si>
  <si>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</si>
  <si>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</si>
  <si>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</si>
  <si>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</si>
  <si>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</si>
  <si>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</si>
  <si>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</si>
  <si>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</si>
  <si>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</si>
  <si>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</si>
  <si>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</si>
  <si>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</si>
  <si>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</si>
  <si>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</si>
  <si>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</si>
  <si>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</si>
  <si>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</si>
  <si>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</si>
  <si>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</si>
  <si>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</si>
  <si>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</si>
  <si>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</si>
  <si>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</si>
  <si>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</si>
  <si>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</si>
  <si>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</si>
  <si>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</si>
  <si>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</si>
  <si>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</si>
  <si>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(Приложение 4)</t>
  </si>
  <si>
    <t>УТВЕРЖДЕНO</t>
  </si>
  <si>
    <t xml:space="preserve"> Приладожского городского поселения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</si>
  <si>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</si>
  <si>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</si>
  <si>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Охрана семьи и детства</t>
  </si>
  <si>
    <t>1004</t>
  </si>
  <si>
    <t>0502</t>
  </si>
  <si>
    <t>Коммунальное хозяйство</t>
  </si>
  <si>
    <t>за 2025 год</t>
  </si>
  <si>
    <t>2025 год сумма ПЛАН (тысяч рублей)</t>
  </si>
  <si>
    <t>2025 год сумма ФАКТ (тысяч рублей)</t>
  </si>
  <si>
    <t>от 10 марта 2026 г. № 12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</si>
</sst>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49" fontId="9" fillId="0" borderId="2" xfId="0" quotePrefix="1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49" fontId="9" fillId="0" borderId="4" xfId="0" quotePrefix="1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9" fontId="9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4" fillId="0" borderId="6" xfId="0" applyFont="1" applyBorder="1" applyAlignment="1">
      <alignment horizontal="left" wrapText="1"/>
    </xf>
    <xf numFmtId="49" fontId="9" fillId="0" borderId="6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49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1" xfId="0" applyFont="1" applyBorder="1"/>
    <xf numFmtId="49" fontId="9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right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right"/>
    </xf>
    <xf numFmtId="49" fontId="13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showWhiteSpace="0" view="pageLayout" topLeftCell="A37" zoomScaleSheetLayoutView="100" workbookViewId="0">
      <selection activeCell="A7" sqref="A7:E7"/>
    </sheetView>
  </sheetViews>
  <sheetFormatPr defaultColWidth="9.140625" defaultRowHeight="12.75"/>
  <cols>
    <col min="1" max="1" width="82.5703125" customWidth="1"/>
    <col min="2" max="2" width="12.42578125" customWidth="1"/>
    <col min="3" max="3" width="11.85546875" customWidth="1"/>
    <col min="4" max="4" width="15.7109375" customWidth="1"/>
    <col min="5" max="5" width="19.140625" customWidth="1"/>
  </cols>
  <sheetData>
    <row r="1" spans="1:9" ht="20.25" customHeight="1">
      <c r="A1" s="54" t="s">
        <v>64</v>
      </c>
      <c r="B1" s="54"/>
      <c r="C1" s="54"/>
      <c r="D1" s="54"/>
      <c r="E1" s="54"/>
      <c r="F1" s="1"/>
      <c r="G1" s="1"/>
    </row>
    <row r="2" spans="1:9" ht="20.25">
      <c r="A2" s="50" t="s">
        <v>39</v>
      </c>
      <c r="B2" s="50"/>
      <c r="C2" s="50"/>
      <c r="D2" s="50"/>
      <c r="E2" s="50"/>
      <c r="F2" s="1"/>
      <c r="G2" s="1"/>
      <c r="H2" s="1"/>
      <c r="I2" s="1"/>
    </row>
    <row r="3" spans="1:9" ht="20.25">
      <c r="A3" s="50" t="s">
        <v>65</v>
      </c>
      <c r="B3" s="50"/>
      <c r="C3" s="50"/>
      <c r="D3" s="50"/>
      <c r="E3" s="50"/>
      <c r="F3" s="1"/>
      <c r="G3" s="1"/>
      <c r="H3" s="1"/>
      <c r="I3" s="1"/>
    </row>
    <row r="4" spans="1:9" ht="20.25">
      <c r="A4" s="50" t="s">
        <v>45</v>
      </c>
      <c r="B4" s="50"/>
      <c r="C4" s="50"/>
      <c r="D4" s="50"/>
      <c r="E4" s="50"/>
      <c r="F4" s="1"/>
      <c r="G4" s="1"/>
      <c r="H4" s="1"/>
      <c r="I4" s="1"/>
    </row>
    <row r="5" spans="1:9" ht="20.25">
      <c r="A5" s="50" t="s">
        <v>46</v>
      </c>
      <c r="B5" s="50"/>
      <c r="C5" s="50"/>
      <c r="D5" s="50"/>
      <c r="E5" s="50"/>
      <c r="F5" s="1"/>
      <c r="G5" s="1"/>
      <c r="H5" s="1"/>
      <c r="I5" s="1"/>
    </row>
    <row r="6" spans="1:9" ht="20.25">
      <c r="A6" s="50" t="s">
        <v>75</v>
      </c>
      <c r="B6" s="50"/>
      <c r="C6" s="50"/>
      <c r="D6" s="50"/>
      <c r="E6" s="50"/>
      <c r="F6" s="1"/>
      <c r="G6" s="1"/>
      <c r="H6" s="1"/>
      <c r="I6" s="1"/>
    </row>
    <row r="7" spans="1:9" ht="20.25">
      <c r="A7" s="51" t="s">
        <v>63</v>
      </c>
      <c r="B7" s="51"/>
      <c r="C7" s="51"/>
      <c r="D7" s="51"/>
      <c r="E7" s="51"/>
      <c r="F7" s="2"/>
      <c r="G7" s="2"/>
    </row>
    <row r="8" spans="1:9" ht="20.25">
      <c r="A8" s="3"/>
      <c r="B8" s="53"/>
      <c r="C8" s="53"/>
      <c r="D8" s="53"/>
      <c r="E8" s="53"/>
      <c r="F8" s="2"/>
      <c r="G8" s="2"/>
    </row>
    <row r="9" spans="1:9" ht="20.25">
      <c r="A9" s="3"/>
      <c r="B9" s="3"/>
      <c r="C9" s="53"/>
      <c r="D9" s="53"/>
      <c r="E9" s="53"/>
      <c r="F9" s="2"/>
      <c r="G9" s="2"/>
    </row>
    <row r="10" spans="1:9" ht="15.75">
      <c r="A10" s="4"/>
      <c r="B10" s="4"/>
      <c r="C10" s="4"/>
      <c r="D10" s="4"/>
      <c r="E10" s="4"/>
    </row>
    <row r="11" spans="1:9" ht="20.25">
      <c r="A11" s="52" t="s">
        <v>38</v>
      </c>
      <c r="B11" s="52"/>
      <c r="C11" s="52"/>
      <c r="D11" s="52"/>
      <c r="E11" s="52"/>
    </row>
    <row r="12" spans="1:9" ht="28.5" customHeight="1">
      <c r="A12" s="52" t="s">
        <v>65</v>
      </c>
      <c r="B12" s="52"/>
      <c r="C12" s="52"/>
      <c r="D12" s="52"/>
      <c r="E12" s="52"/>
    </row>
    <row r="13" spans="1:9" ht="20.25" customHeight="1">
      <c r="A13" s="49" t="s">
        <v>56</v>
      </c>
      <c r="B13" s="49"/>
      <c r="C13" s="49"/>
      <c r="D13" s="49"/>
      <c r="E13" s="49"/>
    </row>
    <row r="14" spans="1:9" ht="25.5" customHeight="1">
      <c r="A14" s="49" t="s">
        <v>72</v>
      </c>
      <c r="B14" s="49"/>
      <c r="C14" s="49"/>
      <c r="D14" s="49"/>
      <c r="E14" s="49"/>
    </row>
    <row r="15" spans="1:9" ht="13.5" thickBot="1">
      <c r="A15" s="5"/>
      <c r="B15" s="6"/>
      <c r="C15" s="7"/>
      <c r="D15" s="7"/>
      <c r="E15" s="7"/>
    </row>
    <row r="16" spans="1:9" ht="35.450000000000003" customHeight="1" thickTop="1" thickBot="1">
      <c r="A16" s="8" t="s">
        <v>0</v>
      </c>
      <c r="B16" s="9" t="s">
        <v>1</v>
      </c>
      <c r="C16" s="10" t="s">
        <v>2</v>
      </c>
      <c r="D16" s="10" t="s">
        <v>73</v>
      </c>
      <c r="E16" s="10" t="s">
        <v>74</v>
      </c>
    </row>
    <row r="17" spans="1:5" ht="19.5" thickTop="1">
      <c r="A17" s="11" t="s">
        <v>3</v>
      </c>
      <c r="B17" s="12" t="s">
        <v>4</v>
      </c>
      <c r="C17" s="13"/>
      <c r="D17" s="14">
        <f>SUM(D18:D23)</f>
        <v>26099.300000000003</v>
      </c>
      <c r="E17" s="14">
        <f>SUM(E18:E23)</f>
        <v>24258.9</v>
      </c>
    </row>
    <row r="18" spans="1:5" ht="52.5" customHeight="1">
      <c r="A18" s="15" t="s">
        <v>49</v>
      </c>
      <c r="B18" s="16"/>
      <c r="C18" s="17" t="s">
        <v>48</v>
      </c>
      <c r="D18" s="18">
        <f>2366.2+137.4-15+41.5</f>
        <v>2530.1</v>
      </c>
      <c r="E18" s="18">
        <v>2530.1</v>
      </c>
    </row>
    <row r="19" spans="1:5" ht="59.25" customHeight="1">
      <c r="A19" s="15" t="s">
        <v>66</v>
      </c>
      <c r="B19" s="16"/>
      <c r="C19" s="17" t="s">
        <v>5</v>
      </c>
      <c r="D19" s="18">
        <f>1344.2-150+1-2+0.5-0.9+50.3-20-1.1-1-3-0.5</f>
        <v>1217.5</v>
      </c>
      <c r="E19" s="18">
        <v>1156.0999999999999</v>
      </c>
    </row>
    <row r="20" spans="1:5" ht="56.25">
      <c r="A20" s="15" t="s">
        <v>67</v>
      </c>
      <c r="B20" s="19"/>
      <c r="C20" s="17" t="s">
        <v>6</v>
      </c>
      <c r="D20" s="18">
        <f>17808.9-74.7-121.5+50-75.3-200-1129.5-143.5-2.1-190-58+4381.9+390+67.3+7.4+2.1+6+2-1000-34.8-5.7-4.4-21.6+121+68+51+35.8+6.4-19.5-3.6-4.1-1-2.6</f>
        <v>19905.900000000005</v>
      </c>
      <c r="E20" s="18">
        <v>19080.400000000001</v>
      </c>
    </row>
    <row r="21" spans="1:5" ht="37.5">
      <c r="A21" s="15" t="s">
        <v>47</v>
      </c>
      <c r="B21" s="19"/>
      <c r="C21" s="17" t="s">
        <v>7</v>
      </c>
      <c r="D21" s="18">
        <v>426.2</v>
      </c>
      <c r="E21" s="18">
        <v>426.2</v>
      </c>
    </row>
    <row r="22" spans="1:5" ht="18.75">
      <c r="A22" s="15" t="s">
        <v>8</v>
      </c>
      <c r="B22" s="19"/>
      <c r="C22" s="17" t="s">
        <v>9</v>
      </c>
      <c r="D22" s="18">
        <f>700-208.3+1842.2-1833.9+155.1+299.3-11.4</f>
        <v>943.00000000000011</v>
      </c>
      <c r="E22" s="18">
        <v>0</v>
      </c>
    </row>
    <row r="23" spans="1:5" ht="18.75">
      <c r="A23" s="20" t="s">
        <v>10</v>
      </c>
      <c r="B23" s="21"/>
      <c r="C23" s="22" t="s">
        <v>11</v>
      </c>
      <c r="D23" s="23">
        <f>925.9+121.5+35.8+3.2+40-6.9-4-10-35.8+6.9</f>
        <v>1076.6000000000001</v>
      </c>
      <c r="E23" s="23">
        <v>1066.0999999999999</v>
      </c>
    </row>
    <row r="24" spans="1:5" ht="25.5" customHeight="1">
      <c r="A24" s="24" t="s">
        <v>55</v>
      </c>
      <c r="B24" s="25" t="s">
        <v>52</v>
      </c>
      <c r="C24" s="25"/>
      <c r="D24" s="26">
        <f>D25</f>
        <v>406.9</v>
      </c>
      <c r="E24" s="26">
        <f>E25</f>
        <v>406.9</v>
      </c>
    </row>
    <row r="25" spans="1:5" ht="30.75" customHeight="1">
      <c r="A25" s="15" t="s">
        <v>54</v>
      </c>
      <c r="B25" s="27"/>
      <c r="C25" s="19" t="s">
        <v>53</v>
      </c>
      <c r="D25" s="18">
        <f>406.9-10.1-3+9.3-0.9+4.7</f>
        <v>406.9</v>
      </c>
      <c r="E25" s="18">
        <v>406.9</v>
      </c>
    </row>
    <row r="26" spans="1:5" ht="40.5" customHeight="1">
      <c r="A26" s="24" t="s">
        <v>12</v>
      </c>
      <c r="B26" s="25" t="s">
        <v>13</v>
      </c>
      <c r="C26" s="25"/>
      <c r="D26" s="26">
        <f>SUM(D27:D29)</f>
        <v>2173.6999999999998</v>
      </c>
      <c r="E26" s="26">
        <f>SUM(E27:E29)</f>
        <v>2162.4</v>
      </c>
    </row>
    <row r="27" spans="1:5" ht="23.25" customHeight="1">
      <c r="A27" s="28" t="s">
        <v>57</v>
      </c>
      <c r="B27" s="27"/>
      <c r="C27" s="19" t="s">
        <v>14</v>
      </c>
      <c r="D27" s="18">
        <f>1444.9-129.1-126.6-7.4-0.4</f>
        <v>1181.4000000000001</v>
      </c>
      <c r="E27" s="18">
        <v>1181.4000000000001</v>
      </c>
    </row>
    <row r="28" spans="1:5" ht="40.5" customHeight="1">
      <c r="A28" s="28" t="s">
        <v>58</v>
      </c>
      <c r="B28" s="27"/>
      <c r="C28" s="19" t="s">
        <v>40</v>
      </c>
      <c r="D28" s="18">
        <f>1037.3-10-11.4-35+11.4</f>
        <v>992.3</v>
      </c>
      <c r="E28" s="18">
        <v>981</v>
      </c>
    </row>
    <row r="29" spans="1:5" ht="37.5">
      <c r="A29" s="20" t="s">
        <v>42</v>
      </c>
      <c r="B29" s="29"/>
      <c r="C29" s="21" t="s">
        <v>41</v>
      </c>
      <c r="D29" s="23">
        <f>10-10</f>
        <v>0</v>
      </c>
      <c r="E29" s="23">
        <v>0</v>
      </c>
    </row>
    <row r="30" spans="1:5" ht="18.75">
      <c r="A30" s="24" t="s">
        <v>15</v>
      </c>
      <c r="B30" s="25" t="s">
        <v>16</v>
      </c>
      <c r="C30" s="25"/>
      <c r="D30" s="26">
        <f>SUM(D31:D32)</f>
        <v>34773.100000000006</v>
      </c>
      <c r="E30" s="26">
        <f>SUM(E31:E32)</f>
        <v>34773.1</v>
      </c>
    </row>
    <row r="31" spans="1:5" ht="18.75">
      <c r="A31" s="15" t="s">
        <v>17</v>
      </c>
      <c r="B31" s="27"/>
      <c r="C31" s="19" t="s">
        <v>18</v>
      </c>
      <c r="D31" s="18">
        <f>29208.2+74.7+263.6-74.7-487.2-511+154+5208.3-154-3.2+192.4</f>
        <v>33871.100000000006</v>
      </c>
      <c r="E31" s="18">
        <v>33871.1</v>
      </c>
    </row>
    <row r="32" spans="1:5" ht="18.75">
      <c r="A32" s="30" t="s">
        <v>19</v>
      </c>
      <c r="B32" s="31"/>
      <c r="C32" s="31" t="s">
        <v>20</v>
      </c>
      <c r="D32" s="32">
        <f>510+31.5+68.5-60+330.8+22.4-1.1+15358.8+155.1-15358.8-155.1-0.1</f>
        <v>902.00000000000068</v>
      </c>
      <c r="E32" s="32">
        <v>902</v>
      </c>
    </row>
    <row r="33" spans="1:5" ht="18.75">
      <c r="A33" s="24" t="s">
        <v>21</v>
      </c>
      <c r="B33" s="25" t="s">
        <v>22</v>
      </c>
      <c r="C33" s="33"/>
      <c r="D33" s="26">
        <f>SUM(D34:D36)</f>
        <v>31553.096000000001</v>
      </c>
      <c r="E33" s="26">
        <f>SUM(E34:E36)</f>
        <v>30999.9</v>
      </c>
    </row>
    <row r="34" spans="1:5" ht="18.75">
      <c r="A34" s="34" t="s">
        <v>23</v>
      </c>
      <c r="B34" s="35"/>
      <c r="C34" s="36" t="s">
        <v>24</v>
      </c>
      <c r="D34" s="37">
        <f>2056.1-0.004</f>
        <v>2056.096</v>
      </c>
      <c r="E34" s="37">
        <v>2031.9</v>
      </c>
    </row>
    <row r="35" spans="1:5" ht="24.2" customHeight="1">
      <c r="A35" s="20" t="s">
        <v>71</v>
      </c>
      <c r="B35" s="29"/>
      <c r="C35" s="21" t="s">
        <v>70</v>
      </c>
      <c r="D35" s="23">
        <f>589.2+25+200+143.5+424-23.9</f>
        <v>1357.8</v>
      </c>
      <c r="E35" s="23">
        <v>908.8</v>
      </c>
    </row>
    <row r="36" spans="1:5" ht="24.2" customHeight="1">
      <c r="A36" s="20" t="s">
        <v>44</v>
      </c>
      <c r="B36" s="29"/>
      <c r="C36" s="21" t="s">
        <v>43</v>
      </c>
      <c r="D36" s="23">
        <f>27322.3+108.9+68.6+294.2+65.4-44.7-105.3+329.3+25+200+25+50+70-200-20-30-19.5</f>
        <v>28139.200000000001</v>
      </c>
      <c r="E36" s="23">
        <v>28059.200000000001</v>
      </c>
    </row>
    <row r="37" spans="1:5" ht="24.2" customHeight="1">
      <c r="A37" s="24" t="s">
        <v>59</v>
      </c>
      <c r="B37" s="25" t="s">
        <v>60</v>
      </c>
      <c r="C37" s="33"/>
      <c r="D37" s="26">
        <f>D38</f>
        <v>27.3</v>
      </c>
      <c r="E37" s="26">
        <f>E38</f>
        <v>27.3</v>
      </c>
    </row>
    <row r="38" spans="1:5" ht="40.5" customHeight="1">
      <c r="A38" s="38" t="s">
        <v>61</v>
      </c>
      <c r="B38" s="39"/>
      <c r="C38" s="31" t="s">
        <v>62</v>
      </c>
      <c r="D38" s="40">
        <v>27.3</v>
      </c>
      <c r="E38" s="40">
        <v>27.3</v>
      </c>
    </row>
    <row r="39" spans="1:5" ht="18.75">
      <c r="A39" s="24" t="s">
        <v>25</v>
      </c>
      <c r="B39" s="25" t="s">
        <v>26</v>
      </c>
      <c r="C39" s="25"/>
      <c r="D39" s="26">
        <f>SUM(D40:D41)</f>
        <v>31403.5</v>
      </c>
      <c r="E39" s="26">
        <f>SUM(E40:E41)</f>
        <v>30806</v>
      </c>
    </row>
    <row r="40" spans="1:5" ht="18.75">
      <c r="A40" s="34" t="s">
        <v>27</v>
      </c>
      <c r="B40" s="36"/>
      <c r="C40" s="36" t="s">
        <v>28</v>
      </c>
      <c r="D40" s="37">
        <f>29591.6+1842.2+1266-1920.1-579.9+0.31+0.09+300+200+1266.4-1000+37.1+17.9-2-1-6-0.4-3</f>
        <v>31009.200000000001</v>
      </c>
      <c r="E40" s="37">
        <v>30411.7</v>
      </c>
    </row>
    <row r="41" spans="1:5" ht="18.75">
      <c r="A41" s="20" t="s">
        <v>30</v>
      </c>
      <c r="B41" s="21"/>
      <c r="C41" s="21" t="s">
        <v>29</v>
      </c>
      <c r="D41" s="23">
        <f>491+30-104.7-22</f>
        <v>394.3</v>
      </c>
      <c r="E41" s="23">
        <v>394.3</v>
      </c>
    </row>
    <row r="42" spans="1:5" ht="18.75">
      <c r="A42" s="24" t="s">
        <v>32</v>
      </c>
      <c r="B42" s="25" t="s">
        <v>33</v>
      </c>
      <c r="C42" s="33"/>
      <c r="D42" s="26">
        <f>SUM(D43:D44)</f>
        <v>640.39999999999986</v>
      </c>
      <c r="E42" s="26">
        <f>SUM(E43:E43)</f>
        <v>640.29999999999995</v>
      </c>
    </row>
    <row r="43" spans="1:5" ht="18.75">
      <c r="A43" s="34" t="s">
        <v>34</v>
      </c>
      <c r="B43" s="36"/>
      <c r="C43" s="36" t="s">
        <v>35</v>
      </c>
      <c r="D43" s="37">
        <f>623.6+1.3+1.3+2.4+2+2+7.8</f>
        <v>640.39999999999986</v>
      </c>
      <c r="E43" s="37">
        <v>640.29999999999995</v>
      </c>
    </row>
    <row r="44" spans="1:5" ht="18.75">
      <c r="A44" s="41" t="s">
        <v>68</v>
      </c>
      <c r="B44" s="42"/>
      <c r="C44" s="42" t="s">
        <v>69</v>
      </c>
      <c r="D44" s="43">
        <f>521.7-300-221.7</f>
        <v>0</v>
      </c>
      <c r="E44" s="43">
        <v>0</v>
      </c>
    </row>
    <row r="45" spans="1:5" ht="18.75">
      <c r="A45" s="24" t="s">
        <v>31</v>
      </c>
      <c r="B45" s="25" t="s">
        <v>36</v>
      </c>
      <c r="C45" s="25"/>
      <c r="D45" s="26">
        <f>D46</f>
        <v>0</v>
      </c>
      <c r="E45" s="26">
        <f>E46</f>
        <v>0</v>
      </c>
    </row>
    <row r="46" spans="1:5" ht="35.450000000000003" customHeight="1" thickBot="1">
      <c r="A46" s="44" t="s">
        <v>51</v>
      </c>
      <c r="B46" s="45"/>
      <c r="C46" s="42" t="s">
        <v>50</v>
      </c>
      <c r="D46" s="43">
        <f>110-50-25-15-20</f>
        <v>0</v>
      </c>
      <c r="E46" s="43">
        <v>0</v>
      </c>
    </row>
    <row r="47" spans="1:5" ht="21" thickBot="1">
      <c r="A47" s="46" t="s">
        <v>37</v>
      </c>
      <c r="B47" s="47"/>
      <c r="C47" s="47"/>
      <c r="D47" s="48">
        <f>D17+D24+D26+D30+D33+D39+D42+D45+D37</f>
        <v>127077.29600000002</v>
      </c>
      <c r="E47" s="48">
        <f>E17+E24+E26+E30+E33+E39+E42+E45+E37</f>
        <v>124074.80000000002</v>
      </c>
    </row>
  </sheetData>
  <mergeCells count="13">
    <mergeCell ref="A5:E5"/>
    <mergeCell ref="A1:E1"/>
    <mergeCell ref="A2:E2"/>
    <mergeCell ref="A3:E3"/>
    <mergeCell ref="A4:E4"/>
    <mergeCell ref="A13:E13"/>
    <mergeCell ref="A14:E14"/>
    <mergeCell ref="A6:E6"/>
    <mergeCell ref="A7:E7"/>
    <mergeCell ref="A11:E11"/>
    <mergeCell ref="A12:E12"/>
    <mergeCell ref="B8:E8"/>
    <mergeCell ref="C9:E9"/>
  </mergeCells>
  <printOptions horizontalCentered="1"/>
  <pageMargins left="1.1023622047244095" right="0.9055118110236221" top="0.52" bottom="0.78740157480314965" header="0.51181102362204722" footer="0.51181102362204722"/>
  <pageSetup paperSize="9" scale="57" firstPageNumber="178" orientation="portrait" useFirstPageNumber="1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 март</vt:lpstr>
      <vt:lpstr>'Приложение 4 март'!Область_печати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2025-12-17T07:22:33Z</cp:lastPrinted>
  <dcterms:created xsi:type="dcterms:W3CDTF">2015-02-17T06:06:32Z</dcterms:created>
  <dcterms:modified xsi:type="dcterms:W3CDTF">2026-03-06T07:10:09Z</dcterms:modified>
</cp:coreProperties>
</file>