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570"/>
  </bookViews>
  <sheets>
    <sheet name="Ведомственная структура" sheetId="47" r:id="rId1"/>
  </sheets>
  <externalReferences>
    <externalReference r:id="rId2"/>
  </externalReferences>
  <definedNames>
    <definedName name="_xlnm._FilterDatabase" localSheetId="0" hidden="1">'Ведомственная структура'!$A$15:$K$246</definedName>
    <definedName name="_xlnm.Print_Titles" localSheetId="0">'Ведомственная структура'!$15:$16</definedName>
    <definedName name="_xlnm.Print_Area" localSheetId="0">'Ведомственная структура'!$A$1:$K$252</definedName>
  </definedNames>
  <calcPr calcId="125725"/>
</workbook>
</file>

<file path=xl/calcChain.xml><?xml version="1.0" encoding="utf-8"?>
<calcChain xmlns="http://schemas.openxmlformats.org/spreadsheetml/2006/main">
  <c r="I199" i="47"/>
  <c r="I195"/>
  <c r="K137"/>
  <c r="K136" s="1"/>
  <c r="K135" s="1"/>
  <c r="K138"/>
  <c r="J138"/>
  <c r="J137" s="1"/>
  <c r="J136" s="1"/>
  <c r="J135" s="1"/>
  <c r="I138"/>
  <c r="I137" s="1"/>
  <c r="I24" l="1"/>
  <c r="K106"/>
  <c r="K108"/>
  <c r="I205"/>
  <c r="J105"/>
  <c r="I105"/>
  <c r="K109"/>
  <c r="J109"/>
  <c r="I109"/>
  <c r="I219" l="1"/>
  <c r="I78"/>
  <c r="I25"/>
  <c r="I181"/>
  <c r="I180" s="1"/>
  <c r="I179" s="1"/>
  <c r="I178" s="1"/>
  <c r="I154"/>
  <c r="I149"/>
  <c r="I125"/>
  <c r="I54"/>
  <c r="K180"/>
  <c r="K179" s="1"/>
  <c r="K178" s="1"/>
  <c r="J180"/>
  <c r="J179" s="1"/>
  <c r="J178" s="1"/>
  <c r="J142"/>
  <c r="J141" s="1"/>
  <c r="K142"/>
  <c r="K141" s="1"/>
  <c r="I143"/>
  <c r="I142" s="1"/>
  <c r="I141" s="1"/>
  <c r="I136" s="1"/>
  <c r="I135" s="1"/>
  <c r="I50"/>
  <c r="I173"/>
  <c r="J140" l="1"/>
  <c r="J134" s="1"/>
  <c r="K140"/>
  <c r="K134" s="1"/>
  <c r="I140"/>
  <c r="I134" s="1"/>
  <c r="I172"/>
  <c r="I171" s="1"/>
  <c r="I170" s="1"/>
  <c r="K48"/>
  <c r="J48"/>
  <c r="I48"/>
  <c r="I26"/>
  <c r="I23" l="1"/>
  <c r="I194"/>
  <c r="K154"/>
  <c r="K133"/>
  <c r="J133"/>
  <c r="J196"/>
  <c r="K115"/>
  <c r="K114" s="1"/>
  <c r="K105"/>
  <c r="K112"/>
  <c r="I112"/>
  <c r="J114"/>
  <c r="I114"/>
  <c r="J107"/>
  <c r="J104" s="1"/>
  <c r="J103" s="1"/>
  <c r="K107"/>
  <c r="I107"/>
  <c r="I104" s="1"/>
  <c r="I103" s="1"/>
  <c r="I89"/>
  <c r="K89"/>
  <c r="J89"/>
  <c r="K104" l="1"/>
  <c r="K103" s="1"/>
  <c r="I111"/>
  <c r="I102" s="1"/>
  <c r="I101" s="1"/>
  <c r="K111"/>
  <c r="K250" l="1"/>
  <c r="K249" s="1"/>
  <c r="K248" s="1"/>
  <c r="K247" s="1"/>
  <c r="J250"/>
  <c r="J249" s="1"/>
  <c r="J248" s="1"/>
  <c r="J247" s="1"/>
  <c r="I250"/>
  <c r="I249" s="1"/>
  <c r="I248" s="1"/>
  <c r="I247" s="1"/>
  <c r="K245"/>
  <c r="K244" s="1"/>
  <c r="K243" s="1"/>
  <c r="K242" s="1"/>
  <c r="J245"/>
  <c r="J244" s="1"/>
  <c r="J243" s="1"/>
  <c r="J242" s="1"/>
  <c r="I245"/>
  <c r="I244" s="1"/>
  <c r="I243" s="1"/>
  <c r="I242" s="1"/>
  <c r="K233"/>
  <c r="K231" s="1"/>
  <c r="K230" s="1"/>
  <c r="K229" s="1"/>
  <c r="J233"/>
  <c r="J231" s="1"/>
  <c r="J230" s="1"/>
  <c r="J229" s="1"/>
  <c r="I233"/>
  <c r="I231" s="1"/>
  <c r="I230" s="1"/>
  <c r="I229" s="1"/>
  <c r="K225"/>
  <c r="K224" s="1"/>
  <c r="K223" s="1"/>
  <c r="J225"/>
  <c r="J224" s="1"/>
  <c r="J223" s="1"/>
  <c r="I225"/>
  <c r="I224" s="1"/>
  <c r="I223" s="1"/>
  <c r="I221" s="1"/>
  <c r="I220" s="1"/>
  <c r="I218"/>
  <c r="I217" s="1"/>
  <c r="I216" s="1"/>
  <c r="I215" s="1"/>
  <c r="I214" s="1"/>
  <c r="K218"/>
  <c r="K217" s="1"/>
  <c r="K216" s="1"/>
  <c r="K215" s="1"/>
  <c r="K214" s="1"/>
  <c r="J218"/>
  <c r="J217" s="1"/>
  <c r="J216" s="1"/>
  <c r="J215" s="1"/>
  <c r="J214" s="1"/>
  <c r="K212"/>
  <c r="K211" s="1"/>
  <c r="K210" s="1"/>
  <c r="K209" s="1"/>
  <c r="K208" s="1"/>
  <c r="J212"/>
  <c r="J211" s="1"/>
  <c r="J210" s="1"/>
  <c r="J209" s="1"/>
  <c r="J208" s="1"/>
  <c r="I212"/>
  <c r="I211" s="1"/>
  <c r="I210" s="1"/>
  <c r="I209" s="1"/>
  <c r="K206"/>
  <c r="J206"/>
  <c r="I206"/>
  <c r="K204"/>
  <c r="K203" s="1"/>
  <c r="K202" s="1"/>
  <c r="K201" s="1"/>
  <c r="K200" s="1"/>
  <c r="J204"/>
  <c r="J203" s="1"/>
  <c r="J202" s="1"/>
  <c r="J201" s="1"/>
  <c r="J200" s="1"/>
  <c r="I204"/>
  <c r="K198"/>
  <c r="J198"/>
  <c r="I198"/>
  <c r="I193" s="1"/>
  <c r="K187"/>
  <c r="K185" s="1"/>
  <c r="J187"/>
  <c r="J185" s="1"/>
  <c r="I187"/>
  <c r="K176"/>
  <c r="J176"/>
  <c r="K168"/>
  <c r="K167" s="1"/>
  <c r="K166" s="1"/>
  <c r="K165" s="1"/>
  <c r="J168"/>
  <c r="J167" s="1"/>
  <c r="J166" s="1"/>
  <c r="J165" s="1"/>
  <c r="I168"/>
  <c r="I167" s="1"/>
  <c r="I166" s="1"/>
  <c r="K163"/>
  <c r="K161" s="1"/>
  <c r="J163"/>
  <c r="I163"/>
  <c r="K158"/>
  <c r="K157" s="1"/>
  <c r="J158"/>
  <c r="J157" s="1"/>
  <c r="I158"/>
  <c r="I157" s="1"/>
  <c r="K155"/>
  <c r="J155"/>
  <c r="I155"/>
  <c r="K153"/>
  <c r="J153"/>
  <c r="I153"/>
  <c r="K150"/>
  <c r="J150"/>
  <c r="I150"/>
  <c r="J148"/>
  <c r="I148"/>
  <c r="K148"/>
  <c r="K132"/>
  <c r="J132"/>
  <c r="I132"/>
  <c r="K130"/>
  <c r="J130"/>
  <c r="I130"/>
  <c r="K124"/>
  <c r="K123" s="1"/>
  <c r="K122" s="1"/>
  <c r="J124"/>
  <c r="J123" s="1"/>
  <c r="J122" s="1"/>
  <c r="I124"/>
  <c r="I123" s="1"/>
  <c r="I122" s="1"/>
  <c r="K120"/>
  <c r="K119" s="1"/>
  <c r="K118" s="1"/>
  <c r="K117" s="1"/>
  <c r="J120"/>
  <c r="J119" s="1"/>
  <c r="J118" s="1"/>
  <c r="J117" s="1"/>
  <c r="I120"/>
  <c r="I119" s="1"/>
  <c r="I118" s="1"/>
  <c r="I117" s="1"/>
  <c r="J112"/>
  <c r="J111" s="1"/>
  <c r="K98"/>
  <c r="K97" s="1"/>
  <c r="K96" s="1"/>
  <c r="K95" s="1"/>
  <c r="K94" s="1"/>
  <c r="J98"/>
  <c r="J97" s="1"/>
  <c r="J96" s="1"/>
  <c r="J95" s="1"/>
  <c r="J94" s="1"/>
  <c r="I98"/>
  <c r="I97" s="1"/>
  <c r="I96" s="1"/>
  <c r="I95" s="1"/>
  <c r="I94" s="1"/>
  <c r="K92"/>
  <c r="K91" s="1"/>
  <c r="J92"/>
  <c r="J91" s="1"/>
  <c r="I92"/>
  <c r="I91" s="1"/>
  <c r="K87"/>
  <c r="J87"/>
  <c r="I87"/>
  <c r="K85"/>
  <c r="J85"/>
  <c r="I85"/>
  <c r="K79"/>
  <c r="J79"/>
  <c r="I79"/>
  <c r="K77"/>
  <c r="J77"/>
  <c r="I77"/>
  <c r="C74"/>
  <c r="C82" s="1"/>
  <c r="C95" s="1"/>
  <c r="K69"/>
  <c r="K68" s="1"/>
  <c r="K67" s="1"/>
  <c r="K66" s="1"/>
  <c r="K65" s="1"/>
  <c r="J69"/>
  <c r="J68" s="1"/>
  <c r="J67" s="1"/>
  <c r="J66" s="1"/>
  <c r="J65" s="1"/>
  <c r="I69"/>
  <c r="I68" s="1"/>
  <c r="I67" s="1"/>
  <c r="I66" s="1"/>
  <c r="I65" s="1"/>
  <c r="K61"/>
  <c r="J61"/>
  <c r="I61"/>
  <c r="J59"/>
  <c r="I59"/>
  <c r="K59"/>
  <c r="K57"/>
  <c r="J57"/>
  <c r="I57"/>
  <c r="K55"/>
  <c r="J55"/>
  <c r="I55"/>
  <c r="K53"/>
  <c r="J53"/>
  <c r="I53"/>
  <c r="K51"/>
  <c r="J51"/>
  <c r="I51"/>
  <c r="K43"/>
  <c r="K42" s="1"/>
  <c r="K41" s="1"/>
  <c r="K40" s="1"/>
  <c r="J43"/>
  <c r="J42" s="1"/>
  <c r="J41" s="1"/>
  <c r="J40" s="1"/>
  <c r="I43"/>
  <c r="I42" s="1"/>
  <c r="I41" s="1"/>
  <c r="I40" s="1"/>
  <c r="K38"/>
  <c r="K37" s="1"/>
  <c r="K36" s="1"/>
  <c r="K35" s="1"/>
  <c r="J38"/>
  <c r="J37" s="1"/>
  <c r="J36" s="1"/>
  <c r="J35" s="1"/>
  <c r="I38"/>
  <c r="I37" s="1"/>
  <c r="I36" s="1"/>
  <c r="I35" s="1"/>
  <c r="K33"/>
  <c r="K32" s="1"/>
  <c r="K31" s="1"/>
  <c r="J33"/>
  <c r="J32" s="1"/>
  <c r="J31" s="1"/>
  <c r="I33"/>
  <c r="I32" s="1"/>
  <c r="K63"/>
  <c r="J63"/>
  <c r="I63"/>
  <c r="K29"/>
  <c r="J29"/>
  <c r="J27" s="1"/>
  <c r="I29"/>
  <c r="I208" l="1"/>
  <c r="I47"/>
  <c r="I46" s="1"/>
  <c r="I45" s="1"/>
  <c r="J47"/>
  <c r="J46" s="1"/>
  <c r="J45" s="1"/>
  <c r="K47"/>
  <c r="K46" s="1"/>
  <c r="K45" s="1"/>
  <c r="I31"/>
  <c r="I84"/>
  <c r="I83" s="1"/>
  <c r="I82" s="1"/>
  <c r="I81" s="1"/>
  <c r="I192"/>
  <c r="I191" s="1"/>
  <c r="I190" s="1"/>
  <c r="I152"/>
  <c r="J152"/>
  <c r="K152"/>
  <c r="K238"/>
  <c r="K236" s="1"/>
  <c r="K235" s="1"/>
  <c r="K228" s="1"/>
  <c r="K227" s="1"/>
  <c r="J238"/>
  <c r="J237" s="1"/>
  <c r="I238"/>
  <c r="I236" s="1"/>
  <c r="I235" s="1"/>
  <c r="I228" s="1"/>
  <c r="I227" s="1"/>
  <c r="J116"/>
  <c r="K116"/>
  <c r="J194"/>
  <c r="J193" s="1"/>
  <c r="J192" s="1"/>
  <c r="J191" s="1"/>
  <c r="J190" s="1"/>
  <c r="J189" s="1"/>
  <c r="I22"/>
  <c r="J84"/>
  <c r="I203"/>
  <c r="I202" s="1"/>
  <c r="I201" s="1"/>
  <c r="I200" s="1"/>
  <c r="K84"/>
  <c r="J174"/>
  <c r="J175"/>
  <c r="I28"/>
  <c r="I27"/>
  <c r="K174"/>
  <c r="K175"/>
  <c r="J161"/>
  <c r="J162"/>
  <c r="J160" s="1"/>
  <c r="I161"/>
  <c r="I162"/>
  <c r="I160" s="1"/>
  <c r="K28"/>
  <c r="K27"/>
  <c r="K76"/>
  <c r="K75" s="1"/>
  <c r="K74" s="1"/>
  <c r="K73" s="1"/>
  <c r="I129"/>
  <c r="I128" s="1"/>
  <c r="I127" s="1"/>
  <c r="J147"/>
  <c r="J76"/>
  <c r="J75" s="1"/>
  <c r="J74" s="1"/>
  <c r="J73" s="1"/>
  <c r="I147"/>
  <c r="J23"/>
  <c r="J21" s="1"/>
  <c r="I116"/>
  <c r="K232"/>
  <c r="J232"/>
  <c r="K147"/>
  <c r="K162"/>
  <c r="K160" s="1"/>
  <c r="I232"/>
  <c r="K23"/>
  <c r="K21" s="1"/>
  <c r="K102"/>
  <c r="K101" s="1"/>
  <c r="J102"/>
  <c r="J101" s="1"/>
  <c r="K194"/>
  <c r="K193" s="1"/>
  <c r="K192" s="1"/>
  <c r="K191" s="1"/>
  <c r="K190" s="1"/>
  <c r="K189" s="1"/>
  <c r="I185"/>
  <c r="I186"/>
  <c r="I184" s="1"/>
  <c r="I183" s="1"/>
  <c r="I182" s="1"/>
  <c r="I76"/>
  <c r="I75" s="1"/>
  <c r="I74" s="1"/>
  <c r="I73" s="1"/>
  <c r="I72" s="1"/>
  <c r="K221"/>
  <c r="K220" s="1"/>
  <c r="K222"/>
  <c r="J221"/>
  <c r="J220" s="1"/>
  <c r="J222"/>
  <c r="I222"/>
  <c r="K129"/>
  <c r="K128" s="1"/>
  <c r="K127" s="1"/>
  <c r="J129"/>
  <c r="J128" s="1"/>
  <c r="J127" s="1"/>
  <c r="J28"/>
  <c r="K186"/>
  <c r="K184" s="1"/>
  <c r="K183" s="1"/>
  <c r="K182" s="1"/>
  <c r="J186"/>
  <c r="J184" s="1"/>
  <c r="J183" s="1"/>
  <c r="J182" s="1"/>
  <c r="I100" l="1"/>
  <c r="I189"/>
  <c r="K20"/>
  <c r="K19" s="1"/>
  <c r="K18" s="1"/>
  <c r="J20"/>
  <c r="J19" s="1"/>
  <c r="J18" s="1"/>
  <c r="J83"/>
  <c r="J82" s="1"/>
  <c r="J81" s="1"/>
  <c r="J72" s="1"/>
  <c r="K83"/>
  <c r="K82" s="1"/>
  <c r="K81" s="1"/>
  <c r="K72" s="1"/>
  <c r="J100"/>
  <c r="K237"/>
  <c r="J236"/>
  <c r="J235" s="1"/>
  <c r="J228" s="1"/>
  <c r="J227" s="1"/>
  <c r="I237"/>
  <c r="I146"/>
  <c r="I145" s="1"/>
  <c r="K146"/>
  <c r="K145" s="1"/>
  <c r="K100"/>
  <c r="K22"/>
  <c r="I21"/>
  <c r="I20" s="1"/>
  <c r="I19" s="1"/>
  <c r="I18" s="1"/>
  <c r="J22"/>
  <c r="J146"/>
  <c r="J145" s="1"/>
  <c r="J144" l="1"/>
  <c r="J126" s="1"/>
  <c r="J17" s="1"/>
  <c r="J252" s="1"/>
  <c r="K144"/>
  <c r="K126" s="1"/>
  <c r="K17" s="1"/>
  <c r="K252" s="1"/>
  <c r="I176" l="1"/>
  <c r="I174" l="1"/>
  <c r="I175"/>
  <c r="I165" l="1"/>
  <c r="I144" l="1"/>
  <c r="I126" s="1"/>
  <c r="I17" s="1"/>
  <c r="I252" s="1"/>
</calcChain>
</file>

<file path=xl/sharedStrings.xml><?xml version="1.0" encoding="utf-8"?>
<sst xmlns="http://schemas.openxmlformats.org/spreadsheetml/2006/main" count="1239" uniqueCount="291">
  <si>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</si>
  <si>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</si>
  <si>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</si>
  <si>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</si>
  <si>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</si>
  <si>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</si>
  <si>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</si>
  <si>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</si>
  <si>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</si>
  <si>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</si>
  <si>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</si>
  <si>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</si>
  <si>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</si>
  <si>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</si>
  <si>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</si>
  <si>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</si>
  <si>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</si>
  <si>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</si>
  <si>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</si>
  <si>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</si>
  <si>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</si>
  <si>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006</t>
  </si>
  <si>
    <t>Общегосударственные вопросы</t>
  </si>
  <si>
    <t>01</t>
  </si>
  <si>
    <t/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</si>
  <si>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</si>
  <si>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</si>
  <si>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</si>
  <si>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</si>
  <si>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</si>
  <si>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</si>
  <si>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</si>
  <si>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</si>
  <si>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</si>
  <si>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</si>
  <si>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</si>
  <si>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</si>
  <si>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</si>
  <si>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</si>
  <si>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</si>
  <si>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</si>
  <si>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</si>
  <si>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</si>
  <si>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</si>
  <si>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</si>
  <si>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</si>
  <si>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</si>
  <si>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</si>
  <si>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</si>
  <si>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</si>
  <si>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</si>
  <si>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</si>
  <si>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</si>
  <si>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</si>
  <si>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</si>
  <si>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</si>
  <si>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</si>
  <si>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</si>
  <si>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</si>
  <si>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</si>
  <si>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</si>
  <si>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</si>
  <si>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</si>
  <si>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</si>
  <si>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</si>
  <si>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</si>
  <si>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</si>
  <si>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</si>
  <si>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</si>
  <si>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</si>
  <si>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</si>
  <si>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</si>
  <si>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</si>
  <si>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</si>
  <si>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</si>
  <si>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</si>
  <si>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</si>
  <si>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</si>
  <si>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</si>
  <si>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</si>
  <si>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</si>
  <si>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</si>
  <si>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</si>
  <si>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</si>
  <si>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</si>
  <si>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</si>
  <si>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</si>
  <si>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</si>
  <si>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</si>
  <si>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</si>
  <si>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</si>
  <si>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</si>
  <si>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</si>
  <si>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</si>
  <si>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</si>
  <si>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</si>
  <si>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</si>
  <si>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</si>
  <si>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</si>
  <si>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</si>
  <si>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</si>
  <si>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</si>
  <si>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</si>
  <si>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</si>
  <si>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</si>
  <si>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</si>
  <si>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</si>
  <si>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</si>
  <si>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</si>
  <si>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</si>
  <si>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</si>
  <si>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</si>
  <si>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</si>
  <si>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</si>
  <si>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</si>
  <si>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</si>
  <si>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</si>
  <si>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</si>
  <si>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</si>
  <si>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</si>
  <si>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</si>
  <si>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</si>
  <si>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</si>
  <si>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</si>
  <si>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</si>
  <si>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</si>
  <si>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</si>
  <si>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</si>
  <si>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</si>
  <si>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</si>
  <si>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</si>
  <si>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</si>
  <si>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</si>
  <si>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</si>
  <si>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</si>
  <si>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</si>
  <si>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</si>
  <si>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</si>
  <si>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</si>
  <si>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</si>
  <si>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</si>
  <si>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</si>
  <si>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</si>
  <si>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</si>
  <si>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</si>
  <si>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</si>
  <si>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</si>
  <si>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</si>
  <si>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</si>
  <si>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</si>
  <si>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</si>
  <si>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</si>
  <si>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</si>
  <si>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</si>
  <si>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</si>
  <si>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</si>
  <si>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</si>
  <si>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</si>
  <si>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</si>
  <si>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</si>
  <si>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</si>
  <si>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</si>
  <si>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</si>
  <si>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</si>
  <si>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</si>
  <si>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</si>
  <si>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</si>
  <si>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</si>
  <si>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</si>
  <si>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</si>
  <si>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</si>
  <si>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</si>
  <si>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</si>
  <si>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</si>
  <si>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</si>
  <si>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</si>
  <si>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</si>
  <si>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</si>
  <si>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</si>
  <si>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</si>
  <si>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</si>
  <si>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</si>
  <si>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</si>
  <si>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</si>
  <si>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</si>
  <si>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</si>
  <si>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</si>
  <si>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</si>
  <si>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</si>
  <si>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</si>
  <si>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</si>
  <si>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</si>
  <si>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</si>
  <si>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</si>
  <si>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</si>
  <si>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</si>
  <si>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</si>
  <si>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</si>
  <si>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4G 0 00 00000</t>
  </si>
  <si>
    <t>4G 4 00 00000</t>
  </si>
  <si>
    <t>4G 4 01 00000</t>
  </si>
  <si>
    <t>4G 4 01 06450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</si>
  <si>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</si>
  <si>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</si>
  <si>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</si>
  <si>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</si>
  <si>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</si>
  <si>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</si>
  <si>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</si>
  <si>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</si>
  <si>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</si>
  <si>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</si>
  <si>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</si>
  <si>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Осуществление части полномочий поселений в сфере архитектуры и градостроительства </t>
  </si>
  <si>
    <t>98 9 09 96050</t>
  </si>
  <si>
    <t>Премирование по муниципальному правовому акту администрации в связи с юбилеем и вне системы оплаты труда</t>
  </si>
  <si>
    <t>67 1 00 00000</t>
  </si>
  <si>
    <t>67 3 00 00000</t>
  </si>
  <si>
    <t>67 4 00 00000</t>
  </si>
  <si>
    <t>67 9 00 00000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</si>
  <si>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</si>
  <si>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</si>
  <si>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>Администрация Приладожского городского поселения Кировского муниципального района Ленинградской области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</si>
  <si>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</si>
  <si>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</si>
  <si>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"Благоустройство, содержание территории и объектов Приладожского городского поселения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</si>
  <si>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</si>
  <si>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</si>
  <si>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</si>
  <si>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</si>
  <si>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</si>
  <si>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культуры, физической культуры и спорта в  Приладожском городском поселении Кировского муниципального района Ленинградской области"</t>
  </si>
  <si>
    <t>Бюджетные ассигнования на 2025 год (тысяч рублей)</t>
  </si>
  <si>
    <t>7D 7 01 S4750</t>
  </si>
  <si>
    <t>7D 7 01 00000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</si>
  <si>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</si>
  <si>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</si>
  <si>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2 00 00000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</si>
  <si>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</si>
  <si>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</si>
  <si>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</si>
  <si>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</si>
  <si>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 xml:space="preserve">                             на 2025 год и на плановый период 2026 и 2027 годов</t>
  </si>
  <si>
    <t>Бюджетные ассигнования на 2026 год (тысяч рублей)</t>
  </si>
  <si>
    <t>Бюджетные ассигнования на 2027год (тысяч рублей)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</si>
  <si>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</si>
  <si>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</si>
  <si>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Осуществление первичного воинского учета на территориях, где отсутствуют военные комиссариаты</t>
  </si>
  <si>
    <t>Отраслевой проект "Развитие и приведение в нормативное состояние автомобильных дорог общего пользования"</t>
  </si>
  <si>
    <t>48 7 00 00000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</si>
  <si>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</si>
  <si>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Реализация областного закона от 16 февраля 2024 года № 10-оз «О содействии участию населения в осуществлении местного самоуправления в Ленинградской области"</t>
  </si>
  <si>
    <t>48 4 01 9Д130</t>
  </si>
  <si>
    <t>2П 4 01 00000</t>
  </si>
  <si>
    <t>7D 2 И4 00000</t>
  </si>
  <si>
    <t>7D 2 И4 55550</t>
  </si>
  <si>
    <t>51 4 01 03810</t>
  </si>
  <si>
    <t>53 4 02 96120</t>
  </si>
  <si>
    <t xml:space="preserve">48 4 01 11520 </t>
  </si>
  <si>
    <t>Содержание автомобильных дорог общего пользования местного значения</t>
  </si>
  <si>
    <t>48 7 01 SД140</t>
  </si>
  <si>
    <t>Ремонт автомобильных дорог общего пользования местного значения</t>
  </si>
  <si>
    <t>48 7 01 SД160</t>
  </si>
  <si>
    <t>1П 4 01 S5130</t>
  </si>
  <si>
    <t>Поддержка развития общественной инфраструктуры муниципального значения</t>
  </si>
  <si>
    <t>1W 4 02 S4840</t>
  </si>
  <si>
    <t>Предоставление субсидий бюджетным, автономным учреждениям и иным некоммерческим организациям</t>
  </si>
  <si>
    <t>600</t>
  </si>
  <si>
    <t xml:space="preserve">от 18 декабря 2024 г. №44  </t>
  </si>
  <si>
    <t>(в редакции решения совета депутатов</t>
  </si>
  <si>
    <t>98 9 09 00160</t>
  </si>
  <si>
    <t>7D 4 00 00000</t>
  </si>
  <si>
    <t>7D 4 01000000</t>
  </si>
  <si>
    <t>7D 4 01 13430</t>
  </si>
  <si>
    <t>Комплекс процессных мероприятий "Благоустройство общественных территорий"</t>
  </si>
  <si>
    <t>Благоустройство общественной территории при въезде в поселок</t>
  </si>
  <si>
    <t>98 9 09 15500</t>
  </si>
  <si>
    <t>98 9 09 15340</t>
  </si>
  <si>
    <t>Коммунальное хозяйство</t>
  </si>
  <si>
    <t>Мероприятия в области коммунального хозяйства</t>
  </si>
  <si>
    <t>Организация и содержание мест захоронения</t>
  </si>
  <si>
    <t>Мероприятия по оказанию услуг по строительному контролю с лабораторным сопровождением</t>
  </si>
  <si>
    <t>48 4 01 14380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</si>
  <si>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</si>
  <si>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</si>
  <si>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</si>
  <si>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</si>
  <si>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</si>
  <si>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>Реализация мероприятий по газификации</t>
  </si>
  <si>
    <t>76 4 01 16410</t>
  </si>
  <si>
    <t>от "23" апреля 2025 г №13  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</si>
</sst>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&quot;р.&quot;"/>
    <numFmt numFmtId="166" formatCode="#,##0.00\ &quot;₽&quot;"/>
  </numFmts>
  <fonts count="27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0" fillId="0" borderId="0"/>
  </cellStyleXfs>
  <cellXfs count="108">
    <xf numFmtId="0" fontId="0" fillId="0" borderId="0" xfId="0"/>
    <xf numFmtId="49" fontId="8" fillId="0" borderId="3" xfId="1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49" fontId="14" fillId="0" borderId="2" xfId="0" applyNumberFormat="1" applyFont="1" applyBorder="1" applyAlignment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19" fillId="2" borderId="0" xfId="0" applyFont="1" applyFill="1"/>
    <xf numFmtId="0" fontId="24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49" fontId="19" fillId="2" borderId="0" xfId="0" applyNumberFormat="1" applyFont="1" applyFill="1"/>
    <xf numFmtId="0" fontId="20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9" fontId="7" fillId="2" borderId="14" xfId="1" applyNumberFormat="1" applyFont="1" applyFill="1" applyBorder="1" applyAlignment="1" applyProtection="1">
      <alignment horizontal="center" vertical="center" wrapText="1"/>
    </xf>
    <xf numFmtId="49" fontId="9" fillId="2" borderId="16" xfId="0" applyNumberFormat="1" applyFont="1" applyFill="1" applyBorder="1" applyAlignment="1">
      <alignment horizontal="left" wrapText="1"/>
    </xf>
    <xf numFmtId="49" fontId="10" fillId="2" borderId="17" xfId="0" applyNumberFormat="1" applyFont="1" applyFill="1" applyBorder="1" applyAlignment="1">
      <alignment horizontal="center"/>
    </xf>
    <xf numFmtId="164" fontId="10" fillId="2" borderId="17" xfId="0" applyNumberFormat="1" applyFont="1" applyFill="1" applyBorder="1" applyAlignment="1">
      <alignment horizontal="right"/>
    </xf>
    <xf numFmtId="49" fontId="10" fillId="2" borderId="27" xfId="0" applyNumberFormat="1" applyFont="1" applyFill="1" applyBorder="1" applyAlignment="1">
      <alignment horizontal="left" wrapText="1"/>
    </xf>
    <xf numFmtId="49" fontId="10" fillId="2" borderId="18" xfId="0" applyNumberFormat="1" applyFont="1" applyFill="1" applyBorder="1" applyAlignment="1">
      <alignment horizontal="center"/>
    </xf>
    <xf numFmtId="164" fontId="10" fillId="2" borderId="18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49" fontId="10" fillId="2" borderId="25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right"/>
    </xf>
    <xf numFmtId="164" fontId="10" fillId="2" borderId="20" xfId="0" applyNumberFormat="1" applyFont="1" applyFill="1" applyBorder="1" applyAlignment="1">
      <alignment horizontal="right"/>
    </xf>
    <xf numFmtId="49" fontId="9" fillId="2" borderId="25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164" fontId="12" fillId="2" borderId="15" xfId="0" applyNumberFormat="1" applyFont="1" applyFill="1" applyBorder="1" applyAlignment="1">
      <alignment horizontal="right"/>
    </xf>
    <xf numFmtId="164" fontId="12" fillId="2" borderId="20" xfId="0" applyNumberFormat="1" applyFont="1" applyFill="1" applyBorder="1" applyAlignment="1">
      <alignment horizontal="right"/>
    </xf>
    <xf numFmtId="165" fontId="9" fillId="2" borderId="25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right"/>
    </xf>
    <xf numFmtId="164" fontId="9" fillId="2" borderId="20" xfId="0" applyNumberFormat="1" applyFont="1" applyFill="1" applyBorder="1" applyAlignment="1">
      <alignment horizontal="right"/>
    </xf>
    <xf numFmtId="0" fontId="9" fillId="2" borderId="25" xfId="0" applyFont="1" applyFill="1" applyBorder="1" applyAlignment="1">
      <alignment horizontal="left" wrapText="1"/>
    </xf>
    <xf numFmtId="0" fontId="10" fillId="2" borderId="25" xfId="0" applyFont="1" applyFill="1" applyBorder="1" applyAlignment="1">
      <alignment horizontal="left" wrapText="1"/>
    </xf>
    <xf numFmtId="164" fontId="11" fillId="2" borderId="15" xfId="0" applyNumberFormat="1" applyFont="1" applyFill="1" applyBorder="1" applyAlignment="1">
      <alignment horizontal="right"/>
    </xf>
    <xf numFmtId="164" fontId="11" fillId="2" borderId="20" xfId="0" applyNumberFormat="1" applyFont="1" applyFill="1" applyBorder="1" applyAlignment="1">
      <alignment horizontal="right"/>
    </xf>
    <xf numFmtId="49" fontId="11" fillId="2" borderId="15" xfId="0" applyNumberFormat="1" applyFont="1" applyFill="1" applyBorder="1" applyAlignment="1">
      <alignment horizontal="center"/>
    </xf>
    <xf numFmtId="49" fontId="12" fillId="2" borderId="25" xfId="0" applyNumberFormat="1" applyFont="1" applyFill="1" applyBorder="1" applyAlignment="1">
      <alignment horizontal="left" wrapText="1"/>
    </xf>
    <xf numFmtId="49" fontId="14" fillId="2" borderId="25" xfId="0" applyNumberFormat="1" applyFont="1" applyFill="1" applyBorder="1" applyAlignment="1">
      <alignment horizontal="left" wrapText="1"/>
    </xf>
    <xf numFmtId="49" fontId="14" fillId="2" borderId="25" xfId="0" applyNumberFormat="1" applyFont="1" applyFill="1" applyBorder="1" applyAlignment="1">
      <alignment horizontal="left" vertical="top" wrapText="1"/>
    </xf>
    <xf numFmtId="2" fontId="22" fillId="2" borderId="25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left" vertical="top" wrapText="1"/>
    </xf>
    <xf numFmtId="164" fontId="14" fillId="2" borderId="15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3" fillId="2" borderId="20" xfId="0" applyNumberFormat="1" applyFont="1" applyFill="1" applyBorder="1" applyAlignment="1">
      <alignment horizontal="right"/>
    </xf>
    <xf numFmtId="0" fontId="10" fillId="2" borderId="15" xfId="0" applyFont="1" applyFill="1" applyBorder="1" applyAlignment="1">
      <alignment horizontal="center"/>
    </xf>
    <xf numFmtId="166" fontId="9" fillId="2" borderId="25" xfId="0" applyNumberFormat="1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center"/>
    </xf>
    <xf numFmtId="49" fontId="9" fillId="2" borderId="28" xfId="0" applyNumberFormat="1" applyFont="1" applyFill="1" applyBorder="1" applyAlignment="1">
      <alignment horizontal="left" wrapText="1"/>
    </xf>
    <xf numFmtId="49" fontId="23" fillId="2" borderId="15" xfId="0" applyNumberFormat="1" applyFont="1" applyFill="1" applyBorder="1" applyAlignment="1">
      <alignment horizontal="center" wrapText="1"/>
    </xf>
    <xf numFmtId="49" fontId="23" fillId="2" borderId="25" xfId="0" applyNumberFormat="1" applyFont="1" applyFill="1" applyBorder="1" applyAlignment="1">
      <alignment horizontal="left" wrapText="1"/>
    </xf>
    <xf numFmtId="49" fontId="25" fillId="2" borderId="25" xfId="0" applyNumberFormat="1" applyFont="1" applyFill="1" applyBorder="1" applyAlignment="1">
      <alignment horizontal="left" wrapText="1"/>
    </xf>
    <xf numFmtId="49" fontId="25" fillId="2" borderId="15" xfId="0" applyNumberFormat="1" applyFont="1" applyFill="1" applyBorder="1" applyAlignment="1">
      <alignment horizontal="center" wrapText="1"/>
    </xf>
    <xf numFmtId="49" fontId="9" fillId="2" borderId="26" xfId="0" applyNumberFormat="1" applyFont="1" applyFill="1" applyBorder="1" applyAlignment="1">
      <alignment horizontal="left" wrapText="1"/>
    </xf>
    <xf numFmtId="0" fontId="12" fillId="2" borderId="15" xfId="0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 wrapText="1"/>
    </xf>
    <xf numFmtId="11" fontId="9" fillId="2" borderId="25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center" wrapText="1"/>
    </xf>
    <xf numFmtId="49" fontId="11" fillId="2" borderId="25" xfId="0" applyNumberFormat="1" applyFont="1" applyFill="1" applyBorder="1" applyAlignment="1">
      <alignment horizontal="left" wrapText="1"/>
    </xf>
    <xf numFmtId="49" fontId="16" fillId="2" borderId="15" xfId="0" applyNumberFormat="1" applyFont="1" applyFill="1" applyBorder="1" applyAlignment="1">
      <alignment horizontal="center"/>
    </xf>
    <xf numFmtId="49" fontId="13" fillId="2" borderId="29" xfId="0" applyNumberFormat="1" applyFont="1" applyFill="1" applyBorder="1" applyAlignment="1">
      <alignment horizontal="left" wrapText="1"/>
    </xf>
    <xf numFmtId="49" fontId="12" fillId="2" borderId="21" xfId="0" applyNumberFormat="1" applyFont="1" applyFill="1" applyBorder="1" applyAlignment="1">
      <alignment horizontal="center"/>
    </xf>
    <xf numFmtId="164" fontId="12" fillId="2" borderId="21" xfId="0" applyNumberFormat="1" applyFont="1" applyFill="1" applyBorder="1" applyAlignment="1">
      <alignment horizontal="right"/>
    </xf>
    <xf numFmtId="164" fontId="12" fillId="2" borderId="22" xfId="0" applyNumberFormat="1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wrapText="1"/>
    </xf>
    <xf numFmtId="49" fontId="17" fillId="2" borderId="2" xfId="0" applyNumberFormat="1" applyFont="1" applyFill="1" applyBorder="1" applyAlignment="1">
      <alignment horizontal="center" wrapText="1"/>
    </xf>
    <xf numFmtId="49" fontId="12" fillId="2" borderId="2" xfId="0" applyNumberFormat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wrapText="1"/>
    </xf>
    <xf numFmtId="164" fontId="10" fillId="2" borderId="23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24" xfId="0" applyNumberFormat="1" applyFont="1" applyFill="1" applyBorder="1" applyAlignment="1">
      <alignment horizontal="right"/>
    </xf>
    <xf numFmtId="164" fontId="19" fillId="2" borderId="0" xfId="0" applyNumberFormat="1" applyFont="1" applyFill="1"/>
    <xf numFmtId="49" fontId="9" fillId="2" borderId="30" xfId="0" applyNumberFormat="1" applyFont="1" applyFill="1" applyBorder="1" applyAlignment="1">
      <alignment horizontal="left" wrapText="1"/>
    </xf>
    <xf numFmtId="0" fontId="10" fillId="2" borderId="30" xfId="0" applyFont="1" applyFill="1" applyBorder="1" applyAlignment="1">
      <alignment horizontal="left" wrapText="1"/>
    </xf>
    <xf numFmtId="49" fontId="9" fillId="2" borderId="31" xfId="0" applyNumberFormat="1" applyFont="1" applyFill="1" applyBorder="1" applyAlignment="1">
      <alignment horizontal="left" wrapText="1"/>
    </xf>
    <xf numFmtId="49" fontId="10" fillId="2" borderId="32" xfId="0" applyNumberFormat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49" fontId="12" fillId="2" borderId="32" xfId="0" applyNumberFormat="1" applyFont="1" applyFill="1" applyBorder="1" applyAlignment="1">
      <alignment horizontal="center"/>
    </xf>
    <xf numFmtId="164" fontId="10" fillId="2" borderId="32" xfId="0" applyNumberFormat="1" applyFont="1" applyFill="1" applyBorder="1" applyAlignment="1">
      <alignment horizontal="right"/>
    </xf>
    <xf numFmtId="164" fontId="10" fillId="2" borderId="33" xfId="0" applyNumberFormat="1" applyFont="1" applyFill="1" applyBorder="1" applyAlignment="1">
      <alignment horizontal="right"/>
    </xf>
    <xf numFmtId="49" fontId="13" fillId="2" borderId="34" xfId="0" applyNumberFormat="1" applyFont="1" applyFill="1" applyBorder="1" applyAlignment="1">
      <alignment horizontal="left" wrapText="1"/>
    </xf>
    <xf numFmtId="49" fontId="12" fillId="2" borderId="35" xfId="0" applyNumberFormat="1" applyFont="1" applyFill="1" applyBorder="1" applyAlignment="1">
      <alignment horizontal="center"/>
    </xf>
    <xf numFmtId="164" fontId="12" fillId="2" borderId="35" xfId="0" applyNumberFormat="1" applyFont="1" applyFill="1" applyBorder="1" applyAlignment="1">
      <alignment horizontal="right"/>
    </xf>
    <xf numFmtId="164" fontId="12" fillId="2" borderId="36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18" fillId="2" borderId="0" xfId="1" applyNumberFormat="1" applyFont="1" applyFill="1" applyBorder="1" applyAlignment="1" applyProtection="1">
      <alignment horizontal="right" vertical="center" wrapText="1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49" fontId="7" fillId="0" borderId="13" xfId="1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6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right"/>
    </xf>
    <xf numFmtId="49" fontId="8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Microsoft/Excel/&#1056;&#1077;&#1096;&#1077;&#1085;&#1080;&#1077;%20&#1086;%20&#1073;&#1102;&#1076;&#1078;&#1077;&#1090;&#1077;%202024-2026/&#1055;&#1088;&#1080;&#1083;&#1086;&#1078;&#1077;&#1085;&#1080;&#1077;%202%20&#1088;&#1072;&#1089;&#1093;&#1086;&#1076;&#1099;%20&#1052;&#1055;%20&#1080;%20&#1085;&#1077;&#1087;&#10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ходы МП"/>
    </sheetNames>
    <sheetDataSet>
      <sheetData sheetId="0" refreshError="1">
        <row r="80">
          <cell r="A80" t="str">
    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3"/>
  <sheetViews>
    <sheetView showGridLines="0" tabSelected="1" view="pageBreakPreview" topLeftCell="A70" zoomScale="50" zoomScaleNormal="50" zoomScaleSheetLayoutView="50" workbookViewId="0">
      <selection activeCell="I119" sqref="I119"/>
    </sheetView>
  </sheetViews>
  <sheetFormatPr defaultColWidth="9.140625" defaultRowHeight="12.75"/>
  <cols>
    <col min="1" max="2" width="8.28515625" customWidth="1"/>
    <col min="3" max="3" width="110.140625" style="14" customWidth="1"/>
    <col min="4" max="5" width="9.85546875" style="14" customWidth="1"/>
    <col min="6" max="6" width="10.7109375" style="14" customWidth="1"/>
    <col min="7" max="7" width="21" style="14" customWidth="1"/>
    <col min="8" max="8" width="13.28515625" style="14" customWidth="1"/>
    <col min="9" max="9" width="22.42578125" style="14" customWidth="1"/>
    <col min="10" max="10" width="21" style="14" customWidth="1"/>
    <col min="11" max="11" width="25.7109375" style="14" customWidth="1"/>
  </cols>
  <sheetData>
    <row r="1" spans="1:11" ht="20.25">
      <c r="C1" s="96" t="s">
        <v>0</v>
      </c>
      <c r="D1" s="96"/>
      <c r="E1" s="96"/>
      <c r="F1" s="96"/>
      <c r="G1" s="96"/>
      <c r="H1" s="96"/>
      <c r="I1" s="96"/>
      <c r="J1" s="96"/>
      <c r="K1" s="96"/>
    </row>
    <row r="2" spans="1:11" ht="20.25">
      <c r="C2" s="95" t="s">
        <v>1</v>
      </c>
      <c r="D2" s="95"/>
      <c r="E2" s="95"/>
      <c r="F2" s="95"/>
      <c r="G2" s="95"/>
      <c r="H2" s="95"/>
      <c r="I2" s="95"/>
      <c r="J2" s="95"/>
      <c r="K2" s="95"/>
    </row>
    <row r="3" spans="1:11" ht="20.25">
      <c r="C3" s="95" t="s">
        <v>221</v>
      </c>
      <c r="D3" s="95"/>
      <c r="E3" s="95"/>
      <c r="F3" s="95"/>
      <c r="G3" s="95"/>
      <c r="H3" s="95"/>
      <c r="I3" s="95"/>
      <c r="J3" s="95"/>
      <c r="K3" s="95"/>
    </row>
    <row r="4" spans="1:11" ht="20.25">
      <c r="C4" s="95" t="s">
        <v>2</v>
      </c>
      <c r="D4" s="95"/>
      <c r="E4" s="95"/>
      <c r="F4" s="95"/>
      <c r="G4" s="95"/>
      <c r="H4" s="95"/>
      <c r="I4" s="95"/>
      <c r="J4" s="95"/>
      <c r="K4" s="95"/>
    </row>
    <row r="5" spans="1:11" ht="20.25" customHeight="1">
      <c r="C5" s="13"/>
      <c r="D5" s="13"/>
      <c r="E5" s="13"/>
      <c r="F5" s="13"/>
      <c r="G5" s="95" t="s">
        <v>3</v>
      </c>
      <c r="H5" s="95"/>
      <c r="I5" s="95"/>
      <c r="J5" s="95"/>
      <c r="K5" s="95"/>
    </row>
    <row r="6" spans="1:11" ht="20.25">
      <c r="C6" s="95" t="s">
        <v>268</v>
      </c>
      <c r="D6" s="95"/>
      <c r="E6" s="95"/>
      <c r="F6" s="95"/>
      <c r="G6" s="95"/>
      <c r="H6" s="95"/>
      <c r="I6" s="95"/>
      <c r="J6" s="95"/>
      <c r="K6" s="95"/>
    </row>
    <row r="7" spans="1:11" ht="20.25">
      <c r="G7" s="103" t="s">
        <v>4</v>
      </c>
      <c r="H7" s="103"/>
      <c r="I7" s="103"/>
      <c r="J7" s="103"/>
      <c r="K7" s="103"/>
    </row>
    <row r="8" spans="1:11" ht="20.25">
      <c r="G8" s="15"/>
      <c r="H8" s="106" t="s">
        <v>269</v>
      </c>
      <c r="I8" s="106"/>
      <c r="J8" s="106"/>
      <c r="K8" s="106"/>
    </row>
    <row r="9" spans="1:11" ht="20.25">
      <c r="G9" s="15"/>
      <c r="H9" s="106" t="s">
        <v>290</v>
      </c>
      <c r="I9" s="106"/>
      <c r="J9" s="106"/>
      <c r="K9" s="106"/>
    </row>
    <row r="10" spans="1:11" ht="20.25">
      <c r="G10" s="15"/>
      <c r="H10" s="15"/>
      <c r="I10" s="15"/>
      <c r="J10" s="15"/>
      <c r="K10" s="15"/>
    </row>
    <row r="11" spans="1:11" ht="25.5" customHeight="1">
      <c r="A11" s="104" t="s">
        <v>211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ht="27.75" customHeight="1">
      <c r="A12" s="104" t="s">
        <v>212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33.75" customHeight="1">
      <c r="C13" s="105" t="s">
        <v>242</v>
      </c>
      <c r="D13" s="105"/>
      <c r="E13" s="105"/>
      <c r="F13" s="105"/>
      <c r="G13" s="105"/>
      <c r="H13" s="105"/>
      <c r="I13" s="105"/>
      <c r="J13" s="16"/>
      <c r="K13" s="17"/>
    </row>
    <row r="14" spans="1:11" ht="39" customHeight="1" thickBot="1"/>
    <row r="15" spans="1:11" ht="53.65" customHeight="1" thickTop="1">
      <c r="A15" s="101" t="s">
        <v>5</v>
      </c>
      <c r="B15" s="102"/>
      <c r="C15" s="18" t="s">
        <v>6</v>
      </c>
      <c r="D15" s="18" t="s">
        <v>7</v>
      </c>
      <c r="E15" s="18" t="s">
        <v>8</v>
      </c>
      <c r="F15" s="18" t="s">
        <v>9</v>
      </c>
      <c r="G15" s="18" t="s">
        <v>10</v>
      </c>
      <c r="H15" s="18" t="s">
        <v>11</v>
      </c>
      <c r="I15" s="19" t="s">
        <v>232</v>
      </c>
      <c r="J15" s="19" t="s">
        <v>243</v>
      </c>
      <c r="K15" s="19" t="s">
        <v>244</v>
      </c>
    </row>
    <row r="16" spans="1:11" ht="21.4" customHeight="1" thickBot="1">
      <c r="A16" s="99">
        <v>1</v>
      </c>
      <c r="B16" s="100"/>
      <c r="C16" s="20">
        <v>2</v>
      </c>
      <c r="D16" s="20" t="s">
        <v>12</v>
      </c>
      <c r="E16" s="20" t="s">
        <v>13</v>
      </c>
      <c r="F16" s="20" t="s">
        <v>14</v>
      </c>
      <c r="G16" s="20" t="s">
        <v>15</v>
      </c>
      <c r="H16" s="20" t="s">
        <v>16</v>
      </c>
      <c r="I16" s="20" t="s">
        <v>17</v>
      </c>
      <c r="J16" s="20" t="s">
        <v>18</v>
      </c>
      <c r="K16" s="20" t="s">
        <v>19</v>
      </c>
    </row>
    <row r="17" spans="1:11" ht="60.95" customHeight="1" thickBot="1">
      <c r="A17" s="1" t="s">
        <v>20</v>
      </c>
      <c r="B17" s="1"/>
      <c r="C17" s="21" t="s">
        <v>222</v>
      </c>
      <c r="D17" s="22" t="s">
        <v>21</v>
      </c>
      <c r="E17" s="22"/>
      <c r="F17" s="22"/>
      <c r="G17" s="22"/>
      <c r="H17" s="22"/>
      <c r="I17" s="23">
        <f>I18+I65++I72+I100+I126+I189+I208+I220+I182</f>
        <v>114925.20000000001</v>
      </c>
      <c r="J17" s="23">
        <f>J18+J65++J72+J100+J126+J189+J208+J220+J182</f>
        <v>60781.899999999994</v>
      </c>
      <c r="K17" s="23">
        <f>K18+K65++K72+K100+K126+K189+K208+K220+K182</f>
        <v>61468.4</v>
      </c>
    </row>
    <row r="18" spans="1:11" ht="18.75">
      <c r="A18" s="107"/>
      <c r="B18" s="8"/>
      <c r="C18" s="24" t="s">
        <v>22</v>
      </c>
      <c r="D18" s="25" t="s">
        <v>21</v>
      </c>
      <c r="E18" s="25" t="s">
        <v>23</v>
      </c>
      <c r="F18" s="25"/>
      <c r="G18" s="25" t="s">
        <v>24</v>
      </c>
      <c r="H18" s="25" t="s">
        <v>24</v>
      </c>
      <c r="I18" s="26">
        <f>I19+I35+I40+I45</f>
        <v>18185.400000000001</v>
      </c>
      <c r="J18" s="26">
        <f>J19+J35+J40+J45</f>
        <v>18844.8</v>
      </c>
      <c r="K18" s="27">
        <f>K19+K35+K40+K45</f>
        <v>18920.100000000002</v>
      </c>
    </row>
    <row r="19" spans="1:11" ht="56.25">
      <c r="A19" s="107"/>
      <c r="B19" s="7"/>
      <c r="C19" s="28" t="s">
        <v>245</v>
      </c>
      <c r="D19" s="29" t="s">
        <v>21</v>
      </c>
      <c r="E19" s="29" t="s">
        <v>23</v>
      </c>
      <c r="F19" s="29" t="s">
        <v>25</v>
      </c>
      <c r="G19" s="29"/>
      <c r="H19" s="29"/>
      <c r="I19" s="30">
        <f>I20+I31</f>
        <v>16114.400000000001</v>
      </c>
      <c r="J19" s="30">
        <f>J20+J31</f>
        <v>18123.8</v>
      </c>
      <c r="K19" s="31">
        <f>K20+K31</f>
        <v>18195.100000000002</v>
      </c>
    </row>
    <row r="20" spans="1:11" ht="18.75">
      <c r="A20" s="107"/>
      <c r="B20" s="7"/>
      <c r="C20" s="32" t="s">
        <v>26</v>
      </c>
      <c r="D20" s="29" t="s">
        <v>21</v>
      </c>
      <c r="E20" s="29" t="s">
        <v>23</v>
      </c>
      <c r="F20" s="29" t="s">
        <v>25</v>
      </c>
      <c r="G20" s="29" t="s">
        <v>27</v>
      </c>
      <c r="H20" s="29" t="s">
        <v>24</v>
      </c>
      <c r="I20" s="30">
        <f>I21+I27</f>
        <v>15915.800000000001</v>
      </c>
      <c r="J20" s="30">
        <f t="shared" ref="J20:K20" si="0">J21+J27</f>
        <v>18123.8</v>
      </c>
      <c r="K20" s="30">
        <f t="shared" si="0"/>
        <v>18195.100000000002</v>
      </c>
    </row>
    <row r="21" spans="1:11" ht="37.5">
      <c r="A21" s="107"/>
      <c r="B21" s="7"/>
      <c r="C21" s="32" t="s">
        <v>28</v>
      </c>
      <c r="D21" s="29" t="s">
        <v>21</v>
      </c>
      <c r="E21" s="29" t="s">
        <v>23</v>
      </c>
      <c r="F21" s="29" t="s">
        <v>25</v>
      </c>
      <c r="G21" s="29" t="s">
        <v>218</v>
      </c>
      <c r="H21" s="29"/>
      <c r="I21" s="30">
        <f>I23</f>
        <v>15912.300000000001</v>
      </c>
      <c r="J21" s="30">
        <f>J23</f>
        <v>18120.3</v>
      </c>
      <c r="K21" s="31">
        <f>K23</f>
        <v>18191.600000000002</v>
      </c>
    </row>
    <row r="22" spans="1:11" ht="18.75">
      <c r="A22" s="107"/>
      <c r="B22" s="7"/>
      <c r="C22" s="32" t="s">
        <v>44</v>
      </c>
      <c r="D22" s="29" t="s">
        <v>21</v>
      </c>
      <c r="E22" s="29" t="s">
        <v>23</v>
      </c>
      <c r="F22" s="29" t="s">
        <v>25</v>
      </c>
      <c r="G22" s="29" t="s">
        <v>29</v>
      </c>
      <c r="H22" s="29"/>
      <c r="I22" s="30">
        <f>I23</f>
        <v>15912.300000000001</v>
      </c>
      <c r="J22" s="30">
        <f>J23</f>
        <v>18120.3</v>
      </c>
      <c r="K22" s="31">
        <f>K23</f>
        <v>18191.600000000002</v>
      </c>
    </row>
    <row r="23" spans="1:11" ht="18.75">
      <c r="A23" s="107"/>
      <c r="B23" s="7"/>
      <c r="C23" s="28" t="s">
        <v>30</v>
      </c>
      <c r="D23" s="29" t="s">
        <v>21</v>
      </c>
      <c r="E23" s="29" t="s">
        <v>23</v>
      </c>
      <c r="F23" s="29" t="s">
        <v>25</v>
      </c>
      <c r="G23" s="29" t="s">
        <v>31</v>
      </c>
      <c r="H23" s="29"/>
      <c r="I23" s="30">
        <f>I24+I25+I26</f>
        <v>15912.300000000001</v>
      </c>
      <c r="J23" s="30">
        <f>J24+J25+J26</f>
        <v>18120.3</v>
      </c>
      <c r="K23" s="31">
        <f>K24+K25+K26</f>
        <v>18191.600000000002</v>
      </c>
    </row>
    <row r="24" spans="1:11" ht="63.75" customHeight="1">
      <c r="A24" s="107"/>
      <c r="B24" s="7"/>
      <c r="C24" s="33" t="s">
        <v>32</v>
      </c>
      <c r="D24" s="34" t="s">
        <v>21</v>
      </c>
      <c r="E24" s="34" t="s">
        <v>23</v>
      </c>
      <c r="F24" s="34" t="s">
        <v>25</v>
      </c>
      <c r="G24" s="34" t="s">
        <v>31</v>
      </c>
      <c r="H24" s="34" t="s">
        <v>33</v>
      </c>
      <c r="I24" s="35">
        <f>14620.1-1129.5-143.5</f>
        <v>13347.1</v>
      </c>
      <c r="J24" s="35">
        <v>15654.3</v>
      </c>
      <c r="K24" s="36">
        <v>15654.7</v>
      </c>
    </row>
    <row r="25" spans="1:11" ht="36">
      <c r="A25" s="107"/>
      <c r="B25" s="7"/>
      <c r="C25" s="33" t="s">
        <v>34</v>
      </c>
      <c r="D25" s="34" t="s">
        <v>21</v>
      </c>
      <c r="E25" s="34" t="s">
        <v>23</v>
      </c>
      <c r="F25" s="34" t="s">
        <v>25</v>
      </c>
      <c r="G25" s="34" t="s">
        <v>31</v>
      </c>
      <c r="H25" s="34" t="s">
        <v>35</v>
      </c>
      <c r="I25" s="35">
        <f>2344.2-0.8+50+0.9+0.2+400-74.7+50-75.3-200</f>
        <v>2494.4999999999995</v>
      </c>
      <c r="J25" s="35">
        <v>2448</v>
      </c>
      <c r="K25" s="36">
        <v>2518.9</v>
      </c>
    </row>
    <row r="26" spans="1:11" ht="29.25" customHeight="1">
      <c r="A26" s="107"/>
      <c r="B26" s="7"/>
      <c r="C26" s="33" t="s">
        <v>36</v>
      </c>
      <c r="D26" s="34" t="s">
        <v>21</v>
      </c>
      <c r="E26" s="34" t="s">
        <v>23</v>
      </c>
      <c r="F26" s="34" t="s">
        <v>25</v>
      </c>
      <c r="G26" s="34" t="s">
        <v>31</v>
      </c>
      <c r="H26" s="34" t="s">
        <v>37</v>
      </c>
      <c r="I26" s="35">
        <f>173-102.3</f>
        <v>70.7</v>
      </c>
      <c r="J26" s="35">
        <v>18</v>
      </c>
      <c r="K26" s="36">
        <v>18</v>
      </c>
    </row>
    <row r="27" spans="1:11" ht="40.15" customHeight="1">
      <c r="A27" s="107"/>
      <c r="B27" s="7"/>
      <c r="C27" s="37" t="s">
        <v>38</v>
      </c>
      <c r="D27" s="38" t="s">
        <v>21</v>
      </c>
      <c r="E27" s="38" t="s">
        <v>23</v>
      </c>
      <c r="F27" s="39" t="s">
        <v>25</v>
      </c>
      <c r="G27" s="39" t="s">
        <v>219</v>
      </c>
      <c r="H27" s="40"/>
      <c r="I27" s="41">
        <f>I29</f>
        <v>3.5</v>
      </c>
      <c r="J27" s="41">
        <f>J29</f>
        <v>3.5</v>
      </c>
      <c r="K27" s="42">
        <f>K29</f>
        <v>3.5</v>
      </c>
    </row>
    <row r="28" spans="1:11" ht="27" customHeight="1">
      <c r="A28" s="107"/>
      <c r="B28" s="7"/>
      <c r="C28" s="32" t="s">
        <v>44</v>
      </c>
      <c r="D28" s="29" t="s">
        <v>21</v>
      </c>
      <c r="E28" s="29" t="s">
        <v>23</v>
      </c>
      <c r="F28" s="29" t="s">
        <v>25</v>
      </c>
      <c r="G28" s="29" t="s">
        <v>39</v>
      </c>
      <c r="H28" s="29"/>
      <c r="I28" s="30">
        <f t="shared" ref="I28:K29" si="1">I29</f>
        <v>3.5</v>
      </c>
      <c r="J28" s="30">
        <f t="shared" si="1"/>
        <v>3.5</v>
      </c>
      <c r="K28" s="31">
        <f t="shared" si="1"/>
        <v>3.5</v>
      </c>
    </row>
    <row r="29" spans="1:11" ht="30" customHeight="1">
      <c r="A29" s="107"/>
      <c r="B29" s="7"/>
      <c r="C29" s="43" t="s">
        <v>40</v>
      </c>
      <c r="D29" s="38" t="s">
        <v>21</v>
      </c>
      <c r="E29" s="38" t="s">
        <v>23</v>
      </c>
      <c r="F29" s="39" t="s">
        <v>25</v>
      </c>
      <c r="G29" s="39" t="s">
        <v>41</v>
      </c>
      <c r="H29" s="40"/>
      <c r="I29" s="41">
        <f t="shared" si="1"/>
        <v>3.5</v>
      </c>
      <c r="J29" s="41">
        <f t="shared" si="1"/>
        <v>3.5</v>
      </c>
      <c r="K29" s="42">
        <f t="shared" si="1"/>
        <v>3.5</v>
      </c>
    </row>
    <row r="30" spans="1:11" ht="36">
      <c r="A30" s="107"/>
      <c r="B30" s="7"/>
      <c r="C30" s="33" t="s">
        <v>34</v>
      </c>
      <c r="D30" s="40" t="s">
        <v>21</v>
      </c>
      <c r="E30" s="40" t="s">
        <v>23</v>
      </c>
      <c r="F30" s="40" t="s">
        <v>25</v>
      </c>
      <c r="G30" s="40" t="s">
        <v>41</v>
      </c>
      <c r="H30" s="40" t="s">
        <v>35</v>
      </c>
      <c r="I30" s="35">
        <v>3.5</v>
      </c>
      <c r="J30" s="35">
        <v>3.5</v>
      </c>
      <c r="K30" s="35">
        <v>3.5</v>
      </c>
    </row>
    <row r="31" spans="1:11" ht="27.6" customHeight="1">
      <c r="A31" s="107"/>
      <c r="B31" s="7"/>
      <c r="C31" s="32" t="s">
        <v>42</v>
      </c>
      <c r="D31" s="38" t="s">
        <v>21</v>
      </c>
      <c r="E31" s="38" t="s">
        <v>23</v>
      </c>
      <c r="F31" s="39" t="s">
        <v>25</v>
      </c>
      <c r="G31" s="39" t="s">
        <v>43</v>
      </c>
      <c r="H31" s="40"/>
      <c r="I31" s="30">
        <f t="shared" ref="I31:K33" si="2">I32</f>
        <v>198.6</v>
      </c>
      <c r="J31" s="30">
        <f t="shared" si="2"/>
        <v>0</v>
      </c>
      <c r="K31" s="31">
        <f t="shared" si="2"/>
        <v>0</v>
      </c>
    </row>
    <row r="32" spans="1:11" ht="24.6" customHeight="1">
      <c r="A32" s="107"/>
      <c r="B32" s="7"/>
      <c r="C32" s="32" t="s">
        <v>44</v>
      </c>
      <c r="D32" s="38" t="s">
        <v>21</v>
      </c>
      <c r="E32" s="38" t="s">
        <v>23</v>
      </c>
      <c r="F32" s="39" t="s">
        <v>25</v>
      </c>
      <c r="G32" s="39" t="s">
        <v>45</v>
      </c>
      <c r="H32" s="40"/>
      <c r="I32" s="30">
        <f t="shared" si="2"/>
        <v>198.6</v>
      </c>
      <c r="J32" s="30">
        <f t="shared" si="2"/>
        <v>0</v>
      </c>
      <c r="K32" s="31">
        <f t="shared" si="2"/>
        <v>0</v>
      </c>
    </row>
    <row r="33" spans="1:11" ht="41.25" customHeight="1">
      <c r="A33" s="107"/>
      <c r="B33" s="7"/>
      <c r="C33" s="28" t="s">
        <v>50</v>
      </c>
      <c r="D33" s="29" t="s">
        <v>21</v>
      </c>
      <c r="E33" s="29" t="s">
        <v>23</v>
      </c>
      <c r="F33" s="29" t="s">
        <v>25</v>
      </c>
      <c r="G33" s="29" t="s">
        <v>51</v>
      </c>
      <c r="H33" s="29"/>
      <c r="I33" s="30">
        <f t="shared" si="2"/>
        <v>198.6</v>
      </c>
      <c r="J33" s="30">
        <f t="shared" si="2"/>
        <v>0</v>
      </c>
      <c r="K33" s="31">
        <f t="shared" si="2"/>
        <v>0</v>
      </c>
    </row>
    <row r="34" spans="1:11" ht="22.15" customHeight="1">
      <c r="A34" s="107"/>
      <c r="B34" s="7"/>
      <c r="C34" s="33" t="s">
        <v>48</v>
      </c>
      <c r="D34" s="34" t="s">
        <v>21</v>
      </c>
      <c r="E34" s="34" t="s">
        <v>23</v>
      </c>
      <c r="F34" s="34" t="s">
        <v>25</v>
      </c>
      <c r="G34" s="34" t="s">
        <v>51</v>
      </c>
      <c r="H34" s="34" t="s">
        <v>49</v>
      </c>
      <c r="I34" s="35">
        <v>198.6</v>
      </c>
      <c r="J34" s="35">
        <v>0</v>
      </c>
      <c r="K34" s="36">
        <v>0</v>
      </c>
    </row>
    <row r="35" spans="1:11" ht="48" customHeight="1">
      <c r="A35" s="107"/>
      <c r="B35" s="7"/>
      <c r="C35" s="44" t="s">
        <v>52</v>
      </c>
      <c r="D35" s="29" t="s">
        <v>21</v>
      </c>
      <c r="E35" s="29" t="s">
        <v>23</v>
      </c>
      <c r="F35" s="29" t="s">
        <v>53</v>
      </c>
      <c r="G35" s="29"/>
      <c r="H35" s="29"/>
      <c r="I35" s="30">
        <f t="shared" ref="I35:J38" si="3">I36</f>
        <v>329.4</v>
      </c>
      <c r="J35" s="30">
        <f t="shared" si="3"/>
        <v>0</v>
      </c>
      <c r="K35" s="31">
        <f>K36</f>
        <v>0</v>
      </c>
    </row>
    <row r="36" spans="1:11" ht="22.7" customHeight="1">
      <c r="A36" s="107"/>
      <c r="B36" s="7"/>
      <c r="C36" s="32" t="s">
        <v>42</v>
      </c>
      <c r="D36" s="38" t="s">
        <v>21</v>
      </c>
      <c r="E36" s="38" t="s">
        <v>23</v>
      </c>
      <c r="F36" s="39" t="s">
        <v>53</v>
      </c>
      <c r="G36" s="39" t="s">
        <v>43</v>
      </c>
      <c r="H36" s="40"/>
      <c r="I36" s="30">
        <f t="shared" si="3"/>
        <v>329.4</v>
      </c>
      <c r="J36" s="30">
        <f t="shared" si="3"/>
        <v>0</v>
      </c>
      <c r="K36" s="31">
        <f>K37</f>
        <v>0</v>
      </c>
    </row>
    <row r="37" spans="1:11" ht="25.15" customHeight="1">
      <c r="A37" s="107"/>
      <c r="B37" s="7"/>
      <c r="C37" s="32" t="s">
        <v>44</v>
      </c>
      <c r="D37" s="38" t="s">
        <v>21</v>
      </c>
      <c r="E37" s="38" t="s">
        <v>23</v>
      </c>
      <c r="F37" s="39" t="s">
        <v>53</v>
      </c>
      <c r="G37" s="39" t="s">
        <v>45</v>
      </c>
      <c r="H37" s="40"/>
      <c r="I37" s="30">
        <f t="shared" si="3"/>
        <v>329.4</v>
      </c>
      <c r="J37" s="30">
        <f t="shared" si="3"/>
        <v>0</v>
      </c>
      <c r="K37" s="31">
        <f>K38</f>
        <v>0</v>
      </c>
    </row>
    <row r="38" spans="1:11" ht="42" customHeight="1">
      <c r="A38" s="107"/>
      <c r="B38" s="7"/>
      <c r="C38" s="32" t="s">
        <v>54</v>
      </c>
      <c r="D38" s="38" t="s">
        <v>21</v>
      </c>
      <c r="E38" s="39" t="s">
        <v>23</v>
      </c>
      <c r="F38" s="39" t="s">
        <v>53</v>
      </c>
      <c r="G38" s="39" t="s">
        <v>55</v>
      </c>
      <c r="H38" s="39"/>
      <c r="I38" s="30">
        <f t="shared" si="3"/>
        <v>329.4</v>
      </c>
      <c r="J38" s="30">
        <f t="shared" si="3"/>
        <v>0</v>
      </c>
      <c r="K38" s="31">
        <f>K39</f>
        <v>0</v>
      </c>
    </row>
    <row r="39" spans="1:11" ht="22.9" customHeight="1">
      <c r="A39" s="107"/>
      <c r="B39" s="7"/>
      <c r="C39" s="33" t="s">
        <v>48</v>
      </c>
      <c r="D39" s="34" t="s">
        <v>21</v>
      </c>
      <c r="E39" s="40" t="s">
        <v>23</v>
      </c>
      <c r="F39" s="40" t="s">
        <v>53</v>
      </c>
      <c r="G39" s="40" t="s">
        <v>55</v>
      </c>
      <c r="H39" s="40" t="s">
        <v>49</v>
      </c>
      <c r="I39" s="35">
        <v>329.4</v>
      </c>
      <c r="J39" s="35">
        <v>0</v>
      </c>
      <c r="K39" s="36">
        <v>0</v>
      </c>
    </row>
    <row r="40" spans="1:11" ht="18.75">
      <c r="A40" s="107"/>
      <c r="B40" s="7"/>
      <c r="C40" s="28" t="s">
        <v>56</v>
      </c>
      <c r="D40" s="29" t="s">
        <v>21</v>
      </c>
      <c r="E40" s="29" t="s">
        <v>23</v>
      </c>
      <c r="F40" s="29" t="s">
        <v>57</v>
      </c>
      <c r="G40" s="29"/>
      <c r="H40" s="29"/>
      <c r="I40" s="30">
        <f t="shared" ref="I40:J43" si="4">I41</f>
        <v>700</v>
      </c>
      <c r="J40" s="30">
        <f t="shared" si="4"/>
        <v>450</v>
      </c>
      <c r="K40" s="31">
        <f>K41</f>
        <v>450</v>
      </c>
    </row>
    <row r="41" spans="1:11" ht="19.149999999999999" customHeight="1">
      <c r="A41" s="107"/>
      <c r="B41" s="7"/>
      <c r="C41" s="32" t="s">
        <v>42</v>
      </c>
      <c r="D41" s="29" t="s">
        <v>21</v>
      </c>
      <c r="E41" s="29" t="s">
        <v>23</v>
      </c>
      <c r="F41" s="29" t="s">
        <v>57</v>
      </c>
      <c r="G41" s="29" t="s">
        <v>43</v>
      </c>
      <c r="H41" s="29"/>
      <c r="I41" s="30">
        <f t="shared" si="4"/>
        <v>700</v>
      </c>
      <c r="J41" s="30">
        <f t="shared" si="4"/>
        <v>450</v>
      </c>
      <c r="K41" s="31">
        <f>K42</f>
        <v>450</v>
      </c>
    </row>
    <row r="42" spans="1:11" ht="20.45" customHeight="1">
      <c r="A42" s="107"/>
      <c r="B42" s="7"/>
      <c r="C42" s="32" t="s">
        <v>44</v>
      </c>
      <c r="D42" s="29" t="s">
        <v>21</v>
      </c>
      <c r="E42" s="29" t="s">
        <v>23</v>
      </c>
      <c r="F42" s="29" t="s">
        <v>57</v>
      </c>
      <c r="G42" s="29" t="s">
        <v>45</v>
      </c>
      <c r="H42" s="29" t="s">
        <v>24</v>
      </c>
      <c r="I42" s="30">
        <f t="shared" si="4"/>
        <v>700</v>
      </c>
      <c r="J42" s="30">
        <f t="shared" si="4"/>
        <v>450</v>
      </c>
      <c r="K42" s="31">
        <f>K43</f>
        <v>450</v>
      </c>
    </row>
    <row r="43" spans="1:11" ht="21.75" customHeight="1">
      <c r="A43" s="107"/>
      <c r="B43" s="7"/>
      <c r="C43" s="28" t="s">
        <v>58</v>
      </c>
      <c r="D43" s="29" t="s">
        <v>21</v>
      </c>
      <c r="E43" s="29" t="s">
        <v>23</v>
      </c>
      <c r="F43" s="29" t="s">
        <v>57</v>
      </c>
      <c r="G43" s="29" t="s">
        <v>59</v>
      </c>
      <c r="H43" s="29"/>
      <c r="I43" s="30">
        <f t="shared" si="4"/>
        <v>700</v>
      </c>
      <c r="J43" s="30">
        <f t="shared" si="4"/>
        <v>450</v>
      </c>
      <c r="K43" s="31">
        <f>K44</f>
        <v>450</v>
      </c>
    </row>
    <row r="44" spans="1:11" ht="24.6" customHeight="1">
      <c r="A44" s="107"/>
      <c r="B44" s="7"/>
      <c r="C44" s="33" t="s">
        <v>36</v>
      </c>
      <c r="D44" s="34" t="s">
        <v>21</v>
      </c>
      <c r="E44" s="34" t="s">
        <v>23</v>
      </c>
      <c r="F44" s="34" t="s">
        <v>57</v>
      </c>
      <c r="G44" s="34" t="s">
        <v>59</v>
      </c>
      <c r="H44" s="34" t="s">
        <v>37</v>
      </c>
      <c r="I44" s="35">
        <v>700</v>
      </c>
      <c r="J44" s="35">
        <v>450</v>
      </c>
      <c r="K44" s="36">
        <v>450</v>
      </c>
    </row>
    <row r="45" spans="1:11" ht="18.75">
      <c r="A45" s="107"/>
      <c r="B45" s="7"/>
      <c r="C45" s="28" t="s">
        <v>60</v>
      </c>
      <c r="D45" s="29" t="s">
        <v>21</v>
      </c>
      <c r="E45" s="29" t="s">
        <v>23</v>
      </c>
      <c r="F45" s="29" t="s">
        <v>61</v>
      </c>
      <c r="G45" s="29"/>
      <c r="H45" s="29"/>
      <c r="I45" s="30">
        <f>+I46</f>
        <v>1041.5999999999999</v>
      </c>
      <c r="J45" s="30">
        <f t="shared" ref="J45:K45" si="5">+J46</f>
        <v>271</v>
      </c>
      <c r="K45" s="30">
        <f t="shared" si="5"/>
        <v>275</v>
      </c>
    </row>
    <row r="46" spans="1:11" ht="18.75">
      <c r="A46" s="107"/>
      <c r="B46" s="7"/>
      <c r="C46" s="32" t="s">
        <v>42</v>
      </c>
      <c r="D46" s="29" t="s">
        <v>21</v>
      </c>
      <c r="E46" s="29" t="s">
        <v>23</v>
      </c>
      <c r="F46" s="29" t="s">
        <v>61</v>
      </c>
      <c r="G46" s="29" t="s">
        <v>43</v>
      </c>
      <c r="H46" s="29"/>
      <c r="I46" s="30">
        <f t="shared" ref="I46:K46" si="6">I47</f>
        <v>1041.5999999999999</v>
      </c>
      <c r="J46" s="30">
        <f t="shared" si="6"/>
        <v>271</v>
      </c>
      <c r="K46" s="30">
        <f t="shared" si="6"/>
        <v>275</v>
      </c>
    </row>
    <row r="47" spans="1:11" ht="18.75">
      <c r="A47" s="107"/>
      <c r="B47" s="7"/>
      <c r="C47" s="32" t="s">
        <v>44</v>
      </c>
      <c r="D47" s="29" t="s">
        <v>21</v>
      </c>
      <c r="E47" s="29" t="s">
        <v>23</v>
      </c>
      <c r="F47" s="29" t="s">
        <v>61</v>
      </c>
      <c r="G47" s="29" t="s">
        <v>45</v>
      </c>
      <c r="H47" s="29"/>
      <c r="I47" s="30">
        <f>I48+I51+I53+I57+I59+I61+I55+I63</f>
        <v>1041.5999999999999</v>
      </c>
      <c r="J47" s="30">
        <f t="shared" ref="J47:K47" si="7">J48+J51+J53+J57+J59+J61+J55</f>
        <v>271</v>
      </c>
      <c r="K47" s="30">
        <f t="shared" si="7"/>
        <v>275</v>
      </c>
    </row>
    <row r="48" spans="1:11" ht="35.25" customHeight="1">
      <c r="A48" s="107"/>
      <c r="B48" s="7"/>
      <c r="C48" s="28" t="s">
        <v>157</v>
      </c>
      <c r="D48" s="29" t="s">
        <v>21</v>
      </c>
      <c r="E48" s="29" t="s">
        <v>23</v>
      </c>
      <c r="F48" s="29" t="s">
        <v>61</v>
      </c>
      <c r="G48" s="29" t="s">
        <v>270</v>
      </c>
      <c r="H48" s="29"/>
      <c r="I48" s="30">
        <f>I49+I50</f>
        <v>139.39999999999998</v>
      </c>
      <c r="J48" s="30">
        <f t="shared" ref="J48:K48" si="8">J49+J50</f>
        <v>0</v>
      </c>
      <c r="K48" s="30">
        <f t="shared" si="8"/>
        <v>0</v>
      </c>
    </row>
    <row r="49" spans="1:11" ht="54">
      <c r="A49" s="107"/>
      <c r="B49" s="7"/>
      <c r="C49" s="33" t="s">
        <v>32</v>
      </c>
      <c r="D49" s="34" t="s">
        <v>21</v>
      </c>
      <c r="E49" s="40" t="s">
        <v>23</v>
      </c>
      <c r="F49" s="40" t="s">
        <v>61</v>
      </c>
      <c r="G49" s="40" t="s">
        <v>270</v>
      </c>
      <c r="H49" s="34" t="s">
        <v>33</v>
      </c>
      <c r="I49" s="35">
        <v>93.6</v>
      </c>
      <c r="J49" s="35">
        <v>0</v>
      </c>
      <c r="K49" s="36">
        <v>0</v>
      </c>
    </row>
    <row r="50" spans="1:11" ht="36">
      <c r="A50" s="107"/>
      <c r="B50" s="7"/>
      <c r="C50" s="33" t="s">
        <v>34</v>
      </c>
      <c r="D50" s="34" t="s">
        <v>21</v>
      </c>
      <c r="E50" s="40" t="s">
        <v>23</v>
      </c>
      <c r="F50" s="40" t="s">
        <v>61</v>
      </c>
      <c r="G50" s="40" t="s">
        <v>270</v>
      </c>
      <c r="H50" s="34" t="s">
        <v>35</v>
      </c>
      <c r="I50" s="35">
        <f>10+35.8</f>
        <v>45.8</v>
      </c>
      <c r="J50" s="35">
        <v>0</v>
      </c>
      <c r="K50" s="36">
        <v>0</v>
      </c>
    </row>
    <row r="51" spans="1:11" ht="37.5">
      <c r="A51" s="107"/>
      <c r="B51" s="7"/>
      <c r="C51" s="28" t="s">
        <v>215</v>
      </c>
      <c r="D51" s="29" t="s">
        <v>21</v>
      </c>
      <c r="E51" s="29" t="s">
        <v>23</v>
      </c>
      <c r="F51" s="29" t="s">
        <v>61</v>
      </c>
      <c r="G51" s="29" t="s">
        <v>62</v>
      </c>
      <c r="H51" s="34"/>
      <c r="I51" s="45">
        <f>I52</f>
        <v>69</v>
      </c>
      <c r="J51" s="45">
        <f>J52</f>
        <v>69</v>
      </c>
      <c r="K51" s="46">
        <f>K52</f>
        <v>69</v>
      </c>
    </row>
    <row r="52" spans="1:11" ht="31.5" customHeight="1">
      <c r="A52" s="107"/>
      <c r="B52" s="7"/>
      <c r="C52" s="33" t="s">
        <v>63</v>
      </c>
      <c r="D52" s="34" t="s">
        <v>21</v>
      </c>
      <c r="E52" s="34" t="s">
        <v>23</v>
      </c>
      <c r="F52" s="34" t="s">
        <v>61</v>
      </c>
      <c r="G52" s="34" t="s">
        <v>62</v>
      </c>
      <c r="H52" s="34" t="s">
        <v>64</v>
      </c>
      <c r="I52" s="35">
        <v>69</v>
      </c>
      <c r="J52" s="35">
        <v>69</v>
      </c>
      <c r="K52" s="36">
        <v>69</v>
      </c>
    </row>
    <row r="53" spans="1:11" ht="18.75">
      <c r="A53" s="107"/>
      <c r="B53" s="7"/>
      <c r="C53" s="28" t="s">
        <v>65</v>
      </c>
      <c r="D53" s="29" t="s">
        <v>21</v>
      </c>
      <c r="E53" s="29" t="s">
        <v>23</v>
      </c>
      <c r="F53" s="29" t="s">
        <v>61</v>
      </c>
      <c r="G53" s="29" t="s">
        <v>66</v>
      </c>
      <c r="H53" s="29"/>
      <c r="I53" s="30">
        <f>I54</f>
        <v>39.200000000000003</v>
      </c>
      <c r="J53" s="30">
        <f>J54</f>
        <v>36</v>
      </c>
      <c r="K53" s="31">
        <f>K54</f>
        <v>36</v>
      </c>
    </row>
    <row r="54" spans="1:11" ht="36">
      <c r="A54" s="107"/>
      <c r="B54" s="7"/>
      <c r="C54" s="33" t="s">
        <v>34</v>
      </c>
      <c r="D54" s="34" t="s">
        <v>21</v>
      </c>
      <c r="E54" s="34" t="s">
        <v>23</v>
      </c>
      <c r="F54" s="34" t="s">
        <v>61</v>
      </c>
      <c r="G54" s="34" t="s">
        <v>66</v>
      </c>
      <c r="H54" s="34" t="s">
        <v>35</v>
      </c>
      <c r="I54" s="35">
        <f>36+3.2</f>
        <v>39.200000000000003</v>
      </c>
      <c r="J54" s="35">
        <v>36</v>
      </c>
      <c r="K54" s="36">
        <v>36</v>
      </c>
    </row>
    <row r="55" spans="1:11" ht="45.75" customHeight="1">
      <c r="A55" s="107"/>
      <c r="B55" s="7"/>
      <c r="C55" s="32" t="s">
        <v>197</v>
      </c>
      <c r="D55" s="29" t="s">
        <v>21</v>
      </c>
      <c r="E55" s="47" t="s">
        <v>23</v>
      </c>
      <c r="F55" s="29" t="s">
        <v>61</v>
      </c>
      <c r="G55" s="29" t="s">
        <v>196</v>
      </c>
      <c r="H55" s="34"/>
      <c r="I55" s="30">
        <f t="shared" ref="I55:J57" si="9">I56</f>
        <v>15</v>
      </c>
      <c r="J55" s="30">
        <f t="shared" si="9"/>
        <v>0</v>
      </c>
      <c r="K55" s="31">
        <f>K56</f>
        <v>0</v>
      </c>
    </row>
    <row r="56" spans="1:11" ht="36">
      <c r="A56" s="107"/>
      <c r="B56" s="7"/>
      <c r="C56" s="33" t="s">
        <v>34</v>
      </c>
      <c r="D56" s="34" t="s">
        <v>21</v>
      </c>
      <c r="E56" s="34" t="s">
        <v>23</v>
      </c>
      <c r="F56" s="34" t="s">
        <v>61</v>
      </c>
      <c r="G56" s="34" t="s">
        <v>196</v>
      </c>
      <c r="H56" s="34" t="s">
        <v>35</v>
      </c>
      <c r="I56" s="35">
        <v>15</v>
      </c>
      <c r="J56" s="35">
        <v>0</v>
      </c>
      <c r="K56" s="36">
        <v>0</v>
      </c>
    </row>
    <row r="57" spans="1:11" ht="37.5">
      <c r="A57" s="107"/>
      <c r="B57" s="7"/>
      <c r="C57" s="28" t="s">
        <v>67</v>
      </c>
      <c r="D57" s="29" t="s">
        <v>21</v>
      </c>
      <c r="E57" s="47" t="s">
        <v>23</v>
      </c>
      <c r="F57" s="29" t="s">
        <v>61</v>
      </c>
      <c r="G57" s="29" t="s">
        <v>68</v>
      </c>
      <c r="H57" s="34"/>
      <c r="I57" s="30">
        <f t="shared" si="9"/>
        <v>160</v>
      </c>
      <c r="J57" s="30">
        <f t="shared" si="9"/>
        <v>166</v>
      </c>
      <c r="K57" s="31">
        <f>K58</f>
        <v>170</v>
      </c>
    </row>
    <row r="58" spans="1:11" ht="36">
      <c r="A58" s="107"/>
      <c r="B58" s="7"/>
      <c r="C58" s="33" t="s">
        <v>34</v>
      </c>
      <c r="D58" s="34" t="s">
        <v>21</v>
      </c>
      <c r="E58" s="34" t="s">
        <v>23</v>
      </c>
      <c r="F58" s="34" t="s">
        <v>61</v>
      </c>
      <c r="G58" s="34" t="s">
        <v>68</v>
      </c>
      <c r="H58" s="34" t="s">
        <v>35</v>
      </c>
      <c r="I58" s="35">
        <v>160</v>
      </c>
      <c r="J58" s="35">
        <v>166</v>
      </c>
      <c r="K58" s="36">
        <v>170</v>
      </c>
    </row>
    <row r="59" spans="1:11" ht="37.5">
      <c r="A59" s="107"/>
      <c r="B59" s="7"/>
      <c r="C59" s="32" t="s">
        <v>69</v>
      </c>
      <c r="D59" s="38" t="s">
        <v>21</v>
      </c>
      <c r="E59" s="39" t="s">
        <v>23</v>
      </c>
      <c r="F59" s="39" t="s">
        <v>61</v>
      </c>
      <c r="G59" s="39" t="s">
        <v>70</v>
      </c>
      <c r="H59" s="39"/>
      <c r="I59" s="30">
        <f>I60</f>
        <v>234.1</v>
      </c>
      <c r="J59" s="30">
        <f>J60</f>
        <v>0</v>
      </c>
      <c r="K59" s="31">
        <f>K60</f>
        <v>0</v>
      </c>
    </row>
    <row r="60" spans="1:11" ht="18.75">
      <c r="A60" s="107"/>
      <c r="B60" s="7"/>
      <c r="C60" s="33" t="s">
        <v>48</v>
      </c>
      <c r="D60" s="34" t="s">
        <v>21</v>
      </c>
      <c r="E60" s="40" t="s">
        <v>23</v>
      </c>
      <c r="F60" s="40" t="s">
        <v>61</v>
      </c>
      <c r="G60" s="40" t="s">
        <v>70</v>
      </c>
      <c r="H60" s="40" t="s">
        <v>49</v>
      </c>
      <c r="I60" s="35">
        <v>234.1</v>
      </c>
      <c r="J60" s="35">
        <v>0</v>
      </c>
      <c r="K60" s="36">
        <v>0</v>
      </c>
    </row>
    <row r="61" spans="1:11" ht="37.5">
      <c r="A61" s="107"/>
      <c r="B61" s="7"/>
      <c r="C61" s="28" t="s">
        <v>46</v>
      </c>
      <c r="D61" s="29" t="s">
        <v>21</v>
      </c>
      <c r="E61" s="29" t="s">
        <v>23</v>
      </c>
      <c r="F61" s="29" t="s">
        <v>61</v>
      </c>
      <c r="G61" s="29" t="s">
        <v>47</v>
      </c>
      <c r="H61" s="29"/>
      <c r="I61" s="30">
        <f>I62</f>
        <v>263.39999999999998</v>
      </c>
      <c r="J61" s="30">
        <f>J62</f>
        <v>0</v>
      </c>
      <c r="K61" s="31">
        <f>K62</f>
        <v>0</v>
      </c>
    </row>
    <row r="62" spans="1:11" ht="18.75">
      <c r="A62" s="107"/>
      <c r="B62" s="7"/>
      <c r="C62" s="33" t="s">
        <v>48</v>
      </c>
      <c r="D62" s="34" t="s">
        <v>21</v>
      </c>
      <c r="E62" s="34" t="s">
        <v>23</v>
      </c>
      <c r="F62" s="34" t="s">
        <v>61</v>
      </c>
      <c r="G62" s="34" t="s">
        <v>47</v>
      </c>
      <c r="H62" s="34" t="s">
        <v>49</v>
      </c>
      <c r="I62" s="35">
        <v>263.39999999999998</v>
      </c>
      <c r="J62" s="35">
        <v>0</v>
      </c>
      <c r="K62" s="36">
        <v>0</v>
      </c>
    </row>
    <row r="63" spans="1:11" ht="37.5">
      <c r="A63" s="107"/>
      <c r="B63" s="7"/>
      <c r="C63" s="28" t="s">
        <v>213</v>
      </c>
      <c r="D63" s="29" t="s">
        <v>21</v>
      </c>
      <c r="E63" s="29" t="s">
        <v>23</v>
      </c>
      <c r="F63" s="29" t="s">
        <v>61</v>
      </c>
      <c r="G63" s="29" t="s">
        <v>214</v>
      </c>
      <c r="H63" s="29"/>
      <c r="I63" s="30">
        <f>I64</f>
        <v>121.5</v>
      </c>
      <c r="J63" s="30">
        <f>J64</f>
        <v>0</v>
      </c>
      <c r="K63" s="31">
        <f>K64</f>
        <v>0</v>
      </c>
    </row>
    <row r="64" spans="1:11" ht="18.75">
      <c r="A64" s="107"/>
      <c r="B64" s="7"/>
      <c r="C64" s="48" t="s">
        <v>48</v>
      </c>
      <c r="D64" s="34" t="s">
        <v>21</v>
      </c>
      <c r="E64" s="34" t="s">
        <v>23</v>
      </c>
      <c r="F64" s="34" t="s">
        <v>61</v>
      </c>
      <c r="G64" s="34" t="s">
        <v>214</v>
      </c>
      <c r="H64" s="34" t="s">
        <v>49</v>
      </c>
      <c r="I64" s="35">
        <v>121.5</v>
      </c>
      <c r="J64" s="35">
        <v>0</v>
      </c>
      <c r="K64" s="35">
        <v>0</v>
      </c>
    </row>
    <row r="65" spans="1:11" ht="22.15" customHeight="1">
      <c r="A65" s="107"/>
      <c r="B65" s="7"/>
      <c r="C65" s="49" t="s">
        <v>71</v>
      </c>
      <c r="D65" s="38" t="s">
        <v>21</v>
      </c>
      <c r="E65" s="38" t="s">
        <v>72</v>
      </c>
      <c r="F65" s="38"/>
      <c r="G65" s="38"/>
      <c r="H65" s="38"/>
      <c r="I65" s="30">
        <f t="shared" ref="I65:J68" si="10">I66</f>
        <v>406.9</v>
      </c>
      <c r="J65" s="30">
        <f t="shared" si="10"/>
        <v>443.5</v>
      </c>
      <c r="K65" s="31">
        <f>K66</f>
        <v>458.8</v>
      </c>
    </row>
    <row r="66" spans="1:11" ht="22.9" customHeight="1">
      <c r="A66" s="107"/>
      <c r="B66" s="7"/>
      <c r="C66" s="32" t="s">
        <v>73</v>
      </c>
      <c r="D66" s="38" t="s">
        <v>21</v>
      </c>
      <c r="E66" s="38" t="s">
        <v>72</v>
      </c>
      <c r="F66" s="39" t="s">
        <v>74</v>
      </c>
      <c r="G66" s="38"/>
      <c r="H66" s="38"/>
      <c r="I66" s="30">
        <f t="shared" si="10"/>
        <v>406.9</v>
      </c>
      <c r="J66" s="30">
        <f t="shared" si="10"/>
        <v>443.5</v>
      </c>
      <c r="K66" s="31">
        <f>K67</f>
        <v>458.8</v>
      </c>
    </row>
    <row r="67" spans="1:11" ht="37.5" customHeight="1">
      <c r="A67" s="107"/>
      <c r="B67" s="7"/>
      <c r="C67" s="32" t="s">
        <v>42</v>
      </c>
      <c r="D67" s="38" t="s">
        <v>21</v>
      </c>
      <c r="E67" s="38" t="s">
        <v>72</v>
      </c>
      <c r="F67" s="39" t="s">
        <v>74</v>
      </c>
      <c r="G67" s="39" t="s">
        <v>43</v>
      </c>
      <c r="H67" s="38"/>
      <c r="I67" s="30">
        <f t="shared" si="10"/>
        <v>406.9</v>
      </c>
      <c r="J67" s="30">
        <f t="shared" si="10"/>
        <v>443.5</v>
      </c>
      <c r="K67" s="31">
        <f>K68</f>
        <v>458.8</v>
      </c>
    </row>
    <row r="68" spans="1:11" ht="26.45" customHeight="1">
      <c r="A68" s="107"/>
      <c r="B68" s="7"/>
      <c r="C68" s="32" t="s">
        <v>44</v>
      </c>
      <c r="D68" s="38" t="s">
        <v>21</v>
      </c>
      <c r="E68" s="38" t="s">
        <v>72</v>
      </c>
      <c r="F68" s="39" t="s">
        <v>74</v>
      </c>
      <c r="G68" s="39" t="s">
        <v>45</v>
      </c>
      <c r="H68" s="40"/>
      <c r="I68" s="30">
        <f t="shared" si="10"/>
        <v>406.9</v>
      </c>
      <c r="J68" s="30">
        <f t="shared" si="10"/>
        <v>443.5</v>
      </c>
      <c r="K68" s="31">
        <f>K69</f>
        <v>458.8</v>
      </c>
    </row>
    <row r="69" spans="1:11" ht="43.5" customHeight="1">
      <c r="A69" s="107"/>
      <c r="B69" s="7"/>
      <c r="C69" s="32" t="s">
        <v>247</v>
      </c>
      <c r="D69" s="38" t="s">
        <v>21</v>
      </c>
      <c r="E69" s="38" t="s">
        <v>72</v>
      </c>
      <c r="F69" s="39" t="s">
        <v>74</v>
      </c>
      <c r="G69" s="39" t="s">
        <v>75</v>
      </c>
      <c r="H69" s="40"/>
      <c r="I69" s="30">
        <f>I70+I71</f>
        <v>406.9</v>
      </c>
      <c r="J69" s="30">
        <f>J70+J71</f>
        <v>443.5</v>
      </c>
      <c r="K69" s="31">
        <f>K70+K71</f>
        <v>458.8</v>
      </c>
    </row>
    <row r="70" spans="1:11" ht="54">
      <c r="A70" s="107"/>
      <c r="B70" s="7"/>
      <c r="C70" s="33" t="s">
        <v>32</v>
      </c>
      <c r="D70" s="34" t="s">
        <v>21</v>
      </c>
      <c r="E70" s="40" t="s">
        <v>72</v>
      </c>
      <c r="F70" s="40" t="s">
        <v>74</v>
      </c>
      <c r="G70" s="40" t="s">
        <v>75</v>
      </c>
      <c r="H70" s="40" t="s">
        <v>33</v>
      </c>
      <c r="I70" s="35">
        <v>387.2</v>
      </c>
      <c r="J70" s="35">
        <v>423.8</v>
      </c>
      <c r="K70" s="36">
        <v>439.1</v>
      </c>
    </row>
    <row r="71" spans="1:11" ht="49.15" customHeight="1">
      <c r="A71" s="107"/>
      <c r="B71" s="7"/>
      <c r="C71" s="33" t="s">
        <v>34</v>
      </c>
      <c r="D71" s="34" t="s">
        <v>21</v>
      </c>
      <c r="E71" s="40" t="s">
        <v>72</v>
      </c>
      <c r="F71" s="40" t="s">
        <v>74</v>
      </c>
      <c r="G71" s="40" t="s">
        <v>75</v>
      </c>
      <c r="H71" s="40" t="s">
        <v>35</v>
      </c>
      <c r="I71" s="35">
        <v>19.7</v>
      </c>
      <c r="J71" s="35">
        <v>19.7</v>
      </c>
      <c r="K71" s="36">
        <v>19.7</v>
      </c>
    </row>
    <row r="72" spans="1:11" ht="30.6" customHeight="1">
      <c r="A72" s="107"/>
      <c r="B72" s="7"/>
      <c r="C72" s="28" t="s">
        <v>76</v>
      </c>
      <c r="D72" s="29" t="s">
        <v>21</v>
      </c>
      <c r="E72" s="29" t="s">
        <v>74</v>
      </c>
      <c r="F72" s="29"/>
      <c r="G72" s="29" t="s">
        <v>24</v>
      </c>
      <c r="H72" s="29" t="s">
        <v>24</v>
      </c>
      <c r="I72" s="30">
        <f>I73+I81+I94</f>
        <v>2363.1000000000004</v>
      </c>
      <c r="J72" s="30">
        <f>J73+J81+J94</f>
        <v>687.59999999999991</v>
      </c>
      <c r="K72" s="31">
        <f>K73+K81+K94</f>
        <v>619.4</v>
      </c>
    </row>
    <row r="73" spans="1:11" ht="26.25" customHeight="1">
      <c r="A73" s="107"/>
      <c r="B73" s="7"/>
      <c r="C73" s="50" t="s">
        <v>77</v>
      </c>
      <c r="D73" s="29" t="s">
        <v>21</v>
      </c>
      <c r="E73" s="29" t="s">
        <v>74</v>
      </c>
      <c r="F73" s="29" t="s">
        <v>78</v>
      </c>
      <c r="G73" s="29"/>
      <c r="H73" s="29"/>
      <c r="I73" s="30">
        <f>I74</f>
        <v>1315.8</v>
      </c>
      <c r="J73" s="30">
        <f>J74</f>
        <v>434.4</v>
      </c>
      <c r="K73" s="31">
        <f>K74</f>
        <v>434.4</v>
      </c>
    </row>
    <row r="74" spans="1:11" ht="46.5" customHeight="1">
      <c r="A74" s="107"/>
      <c r="B74" s="7"/>
      <c r="C74" s="51" t="str">
        <f>'[1]Расходы МП'!$A$80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74" s="29" t="s">
        <v>21</v>
      </c>
      <c r="E74" s="29" t="s">
        <v>74</v>
      </c>
      <c r="F74" s="29" t="s">
        <v>78</v>
      </c>
      <c r="G74" s="29" t="s">
        <v>79</v>
      </c>
      <c r="H74" s="29"/>
      <c r="I74" s="30">
        <f t="shared" ref="I74:K75" si="11">I75</f>
        <v>1315.8</v>
      </c>
      <c r="J74" s="30">
        <f t="shared" si="11"/>
        <v>434.4</v>
      </c>
      <c r="K74" s="31">
        <f>K75</f>
        <v>434.4</v>
      </c>
    </row>
    <row r="75" spans="1:11" ht="42" customHeight="1">
      <c r="A75" s="107"/>
      <c r="B75" s="7"/>
      <c r="C75" s="44" t="s">
        <v>80</v>
      </c>
      <c r="D75" s="29" t="s">
        <v>21</v>
      </c>
      <c r="E75" s="29" t="s">
        <v>74</v>
      </c>
      <c r="F75" s="29" t="s">
        <v>78</v>
      </c>
      <c r="G75" s="29" t="s">
        <v>81</v>
      </c>
      <c r="H75" s="29"/>
      <c r="I75" s="30">
        <f>I76</f>
        <v>1315.8</v>
      </c>
      <c r="J75" s="30">
        <f t="shared" si="11"/>
        <v>434.4</v>
      </c>
      <c r="K75" s="31">
        <f t="shared" si="11"/>
        <v>434.4</v>
      </c>
    </row>
    <row r="76" spans="1:11" ht="42" customHeight="1">
      <c r="A76" s="107"/>
      <c r="B76" s="7"/>
      <c r="C76" s="32" t="s">
        <v>82</v>
      </c>
      <c r="D76" s="29" t="s">
        <v>21</v>
      </c>
      <c r="E76" s="29" t="s">
        <v>74</v>
      </c>
      <c r="F76" s="29" t="s">
        <v>78</v>
      </c>
      <c r="G76" s="29" t="s">
        <v>83</v>
      </c>
      <c r="H76" s="29"/>
      <c r="I76" s="30">
        <f>I77+I79</f>
        <v>1315.8</v>
      </c>
      <c r="J76" s="30">
        <f>J77+J79</f>
        <v>434.4</v>
      </c>
      <c r="K76" s="31">
        <f>K77+K79</f>
        <v>434.4</v>
      </c>
    </row>
    <row r="77" spans="1:11" ht="42" customHeight="1">
      <c r="A77" s="107"/>
      <c r="B77" s="7"/>
      <c r="C77" s="32" t="s">
        <v>84</v>
      </c>
      <c r="D77" s="29" t="s">
        <v>21</v>
      </c>
      <c r="E77" s="29" t="s">
        <v>74</v>
      </c>
      <c r="F77" s="29" t="s">
        <v>78</v>
      </c>
      <c r="G77" s="29" t="s">
        <v>85</v>
      </c>
      <c r="H77" s="29"/>
      <c r="I77" s="30">
        <f>I78</f>
        <v>681.4</v>
      </c>
      <c r="J77" s="30">
        <f>J78</f>
        <v>0</v>
      </c>
      <c r="K77" s="31">
        <f>K78</f>
        <v>0</v>
      </c>
    </row>
    <row r="78" spans="1:11" ht="42" customHeight="1">
      <c r="A78" s="107"/>
      <c r="B78" s="7"/>
      <c r="C78" s="33" t="s">
        <v>34</v>
      </c>
      <c r="D78" s="34" t="s">
        <v>21</v>
      </c>
      <c r="E78" s="34" t="s">
        <v>74</v>
      </c>
      <c r="F78" s="34" t="s">
        <v>78</v>
      </c>
      <c r="G78" s="34" t="s">
        <v>85</v>
      </c>
      <c r="H78" s="34" t="s">
        <v>35</v>
      </c>
      <c r="I78" s="35">
        <f>500-7.9+318.4-129.1</f>
        <v>681.4</v>
      </c>
      <c r="J78" s="35">
        <v>0</v>
      </c>
      <c r="K78" s="36">
        <v>0</v>
      </c>
    </row>
    <row r="79" spans="1:11" ht="39.75" customHeight="1">
      <c r="A79" s="107"/>
      <c r="B79" s="7"/>
      <c r="C79" s="32" t="s">
        <v>86</v>
      </c>
      <c r="D79" s="29" t="s">
        <v>21</v>
      </c>
      <c r="E79" s="29" t="s">
        <v>74</v>
      </c>
      <c r="F79" s="29" t="s">
        <v>78</v>
      </c>
      <c r="G79" s="29" t="s">
        <v>87</v>
      </c>
      <c r="H79" s="29"/>
      <c r="I79" s="30">
        <f>I80</f>
        <v>634.4</v>
      </c>
      <c r="J79" s="30">
        <f>J80</f>
        <v>434.4</v>
      </c>
      <c r="K79" s="31">
        <f>K80</f>
        <v>434.4</v>
      </c>
    </row>
    <row r="80" spans="1:11" ht="49.15" customHeight="1">
      <c r="A80" s="107"/>
      <c r="B80" s="7"/>
      <c r="C80" s="33" t="s">
        <v>34</v>
      </c>
      <c r="D80" s="34" t="s">
        <v>21</v>
      </c>
      <c r="E80" s="34" t="s">
        <v>74</v>
      </c>
      <c r="F80" s="34" t="s">
        <v>78</v>
      </c>
      <c r="G80" s="34" t="s">
        <v>87</v>
      </c>
      <c r="H80" s="34" t="s">
        <v>35</v>
      </c>
      <c r="I80" s="35">
        <v>634.4</v>
      </c>
      <c r="J80" s="35">
        <v>434.4</v>
      </c>
      <c r="K80" s="36">
        <v>434.4</v>
      </c>
    </row>
    <row r="81" spans="1:11" ht="41.25" customHeight="1">
      <c r="A81" s="107"/>
      <c r="B81" s="7"/>
      <c r="C81" s="52" t="s">
        <v>88</v>
      </c>
      <c r="D81" s="29" t="s">
        <v>21</v>
      </c>
      <c r="E81" s="29" t="s">
        <v>74</v>
      </c>
      <c r="F81" s="29" t="s">
        <v>19</v>
      </c>
      <c r="G81" s="29"/>
      <c r="H81" s="29"/>
      <c r="I81" s="30">
        <f>I82</f>
        <v>1037.3000000000002</v>
      </c>
      <c r="J81" s="30">
        <f t="shared" ref="J81:K82" si="12">J82</f>
        <v>243.2</v>
      </c>
      <c r="K81" s="31">
        <f>K82</f>
        <v>175</v>
      </c>
    </row>
    <row r="82" spans="1:11" ht="36.75" customHeight="1">
      <c r="A82" s="107"/>
      <c r="B82" s="7"/>
      <c r="C82" s="51" t="str">
        <f>C74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82" s="29" t="s">
        <v>21</v>
      </c>
      <c r="E82" s="29" t="s">
        <v>74</v>
      </c>
      <c r="F82" s="29" t="s">
        <v>19</v>
      </c>
      <c r="G82" s="29" t="s">
        <v>79</v>
      </c>
      <c r="H82" s="29" t="s">
        <v>24</v>
      </c>
      <c r="I82" s="30">
        <f>I83</f>
        <v>1037.3000000000002</v>
      </c>
      <c r="J82" s="30">
        <f t="shared" si="12"/>
        <v>243.2</v>
      </c>
      <c r="K82" s="31">
        <f t="shared" si="12"/>
        <v>175</v>
      </c>
    </row>
    <row r="83" spans="1:11" ht="36.75" customHeight="1">
      <c r="A83" s="107"/>
      <c r="B83" s="7"/>
      <c r="C83" s="44" t="s">
        <v>80</v>
      </c>
      <c r="D83" s="29" t="s">
        <v>21</v>
      </c>
      <c r="E83" s="29" t="s">
        <v>74</v>
      </c>
      <c r="F83" s="29" t="s">
        <v>19</v>
      </c>
      <c r="G83" s="29" t="s">
        <v>81</v>
      </c>
      <c r="H83" s="29"/>
      <c r="I83" s="30">
        <f>I84+I91</f>
        <v>1037.3000000000002</v>
      </c>
      <c r="J83" s="30">
        <f t="shared" ref="J83:K83" si="13">J84+J89+J91</f>
        <v>243.2</v>
      </c>
      <c r="K83" s="30">
        <f t="shared" si="13"/>
        <v>175</v>
      </c>
    </row>
    <row r="84" spans="1:11" ht="36.75" customHeight="1">
      <c r="A84" s="107"/>
      <c r="B84" s="7"/>
      <c r="C84" s="32" t="s">
        <v>89</v>
      </c>
      <c r="D84" s="29" t="s">
        <v>21</v>
      </c>
      <c r="E84" s="29" t="s">
        <v>74</v>
      </c>
      <c r="F84" s="29" t="s">
        <v>19</v>
      </c>
      <c r="G84" s="29" t="s">
        <v>90</v>
      </c>
      <c r="H84" s="34"/>
      <c r="I84" s="30">
        <f>I85+I87+I89</f>
        <v>882.30000000000007</v>
      </c>
      <c r="J84" s="30">
        <f>J85+J87</f>
        <v>88.2</v>
      </c>
      <c r="K84" s="31">
        <f>K85+K87</f>
        <v>20</v>
      </c>
    </row>
    <row r="85" spans="1:11" ht="36.75" customHeight="1">
      <c r="A85" s="107"/>
      <c r="B85" s="7"/>
      <c r="C85" s="32" t="s">
        <v>91</v>
      </c>
      <c r="D85" s="38" t="s">
        <v>21</v>
      </c>
      <c r="E85" s="39" t="s">
        <v>74</v>
      </c>
      <c r="F85" s="29" t="s">
        <v>19</v>
      </c>
      <c r="G85" s="29" t="s">
        <v>92</v>
      </c>
      <c r="H85" s="34"/>
      <c r="I85" s="30">
        <f>I86</f>
        <v>20</v>
      </c>
      <c r="J85" s="30">
        <f>J86</f>
        <v>20</v>
      </c>
      <c r="K85" s="31">
        <f>K86</f>
        <v>20</v>
      </c>
    </row>
    <row r="86" spans="1:11" ht="36.75" customHeight="1">
      <c r="A86" s="107"/>
      <c r="B86" s="7"/>
      <c r="C86" s="33" t="s">
        <v>34</v>
      </c>
      <c r="D86" s="34" t="s">
        <v>21</v>
      </c>
      <c r="E86" s="34" t="s">
        <v>74</v>
      </c>
      <c r="F86" s="34" t="s">
        <v>19</v>
      </c>
      <c r="G86" s="34" t="s">
        <v>92</v>
      </c>
      <c r="H86" s="34" t="s">
        <v>35</v>
      </c>
      <c r="I86" s="35">
        <v>20</v>
      </c>
      <c r="J86" s="35">
        <v>20</v>
      </c>
      <c r="K86" s="36">
        <v>20</v>
      </c>
    </row>
    <row r="87" spans="1:11" ht="66.75" customHeight="1">
      <c r="A87" s="107"/>
      <c r="B87" s="7"/>
      <c r="C87" s="44" t="s">
        <v>93</v>
      </c>
      <c r="D87" s="29" t="s">
        <v>21</v>
      </c>
      <c r="E87" s="29" t="s">
        <v>74</v>
      </c>
      <c r="F87" s="29" t="s">
        <v>19</v>
      </c>
      <c r="G87" s="29" t="s">
        <v>94</v>
      </c>
      <c r="H87" s="29"/>
      <c r="I87" s="30">
        <f>I88</f>
        <v>68.2</v>
      </c>
      <c r="J87" s="30">
        <f>J88</f>
        <v>68.2</v>
      </c>
      <c r="K87" s="31">
        <f>K88</f>
        <v>0</v>
      </c>
    </row>
    <row r="88" spans="1:11" ht="41.25" customHeight="1">
      <c r="A88" s="107"/>
      <c r="B88" s="7"/>
      <c r="C88" s="33" t="s">
        <v>48</v>
      </c>
      <c r="D88" s="34" t="s">
        <v>21</v>
      </c>
      <c r="E88" s="34" t="s">
        <v>74</v>
      </c>
      <c r="F88" s="34" t="s">
        <v>19</v>
      </c>
      <c r="G88" s="34" t="s">
        <v>94</v>
      </c>
      <c r="H88" s="34" t="s">
        <v>49</v>
      </c>
      <c r="I88" s="35">
        <v>68.2</v>
      </c>
      <c r="J88" s="35">
        <v>68.2</v>
      </c>
      <c r="K88" s="36">
        <v>0</v>
      </c>
    </row>
    <row r="89" spans="1:11" ht="87.75" customHeight="1">
      <c r="A89" s="107"/>
      <c r="B89" s="7"/>
      <c r="C89" s="28" t="s">
        <v>246</v>
      </c>
      <c r="D89" s="29" t="s">
        <v>21</v>
      </c>
      <c r="E89" s="29" t="s">
        <v>74</v>
      </c>
      <c r="F89" s="29" t="s">
        <v>19</v>
      </c>
      <c r="G89" s="29" t="s">
        <v>257</v>
      </c>
      <c r="H89" s="34"/>
      <c r="I89" s="30">
        <f>I90</f>
        <v>794.1</v>
      </c>
      <c r="J89" s="30">
        <f>J90</f>
        <v>0</v>
      </c>
      <c r="K89" s="31">
        <f>K90</f>
        <v>0</v>
      </c>
    </row>
    <row r="90" spans="1:11" ht="41.25" customHeight="1">
      <c r="A90" s="107"/>
      <c r="B90" s="7"/>
      <c r="C90" s="33" t="s">
        <v>48</v>
      </c>
      <c r="D90" s="34" t="s">
        <v>21</v>
      </c>
      <c r="E90" s="34" t="s">
        <v>74</v>
      </c>
      <c r="F90" s="34" t="s">
        <v>19</v>
      </c>
      <c r="G90" s="34" t="s">
        <v>257</v>
      </c>
      <c r="H90" s="34" t="s">
        <v>49</v>
      </c>
      <c r="I90" s="35">
        <v>794.1</v>
      </c>
      <c r="J90" s="35">
        <v>0</v>
      </c>
      <c r="K90" s="36">
        <v>0</v>
      </c>
    </row>
    <row r="91" spans="1:11" ht="37.5">
      <c r="A91" s="107"/>
      <c r="B91" s="7"/>
      <c r="C91" s="32" t="s">
        <v>95</v>
      </c>
      <c r="D91" s="29" t="s">
        <v>21</v>
      </c>
      <c r="E91" s="29" t="s">
        <v>74</v>
      </c>
      <c r="F91" s="29" t="s">
        <v>19</v>
      </c>
      <c r="G91" s="29" t="s">
        <v>96</v>
      </c>
      <c r="H91" s="29"/>
      <c r="I91" s="30">
        <f t="shared" ref="I91:K92" si="14">I92</f>
        <v>155</v>
      </c>
      <c r="J91" s="30">
        <f t="shared" si="14"/>
        <v>155</v>
      </c>
      <c r="K91" s="31">
        <f t="shared" si="14"/>
        <v>155</v>
      </c>
    </row>
    <row r="92" spans="1:11" ht="37.5">
      <c r="A92" s="107"/>
      <c r="B92" s="7"/>
      <c r="C92" s="32" t="s">
        <v>97</v>
      </c>
      <c r="D92" s="38" t="s">
        <v>21</v>
      </c>
      <c r="E92" s="39" t="s">
        <v>74</v>
      </c>
      <c r="F92" s="29" t="s">
        <v>19</v>
      </c>
      <c r="G92" s="29" t="s">
        <v>98</v>
      </c>
      <c r="H92" s="34"/>
      <c r="I92" s="30">
        <f t="shared" si="14"/>
        <v>155</v>
      </c>
      <c r="J92" s="30">
        <f t="shared" si="14"/>
        <v>155</v>
      </c>
      <c r="K92" s="31">
        <f t="shared" si="14"/>
        <v>155</v>
      </c>
    </row>
    <row r="93" spans="1:11" ht="48.75" customHeight="1">
      <c r="A93" s="107"/>
      <c r="B93" s="7"/>
      <c r="C93" s="33" t="s">
        <v>34</v>
      </c>
      <c r="D93" s="34" t="s">
        <v>21</v>
      </c>
      <c r="E93" s="34" t="s">
        <v>74</v>
      </c>
      <c r="F93" s="34" t="s">
        <v>19</v>
      </c>
      <c r="G93" s="34" t="s">
        <v>98</v>
      </c>
      <c r="H93" s="34" t="s">
        <v>35</v>
      </c>
      <c r="I93" s="35">
        <v>155</v>
      </c>
      <c r="J93" s="35">
        <v>155</v>
      </c>
      <c r="K93" s="36">
        <v>155</v>
      </c>
    </row>
    <row r="94" spans="1:11" ht="25.5" customHeight="1">
      <c r="A94" s="107"/>
      <c r="B94" s="7"/>
      <c r="C94" s="28" t="s">
        <v>99</v>
      </c>
      <c r="D94" s="29" t="s">
        <v>21</v>
      </c>
      <c r="E94" s="29" t="s">
        <v>74</v>
      </c>
      <c r="F94" s="29" t="s">
        <v>100</v>
      </c>
      <c r="G94" s="40"/>
      <c r="H94" s="34"/>
      <c r="I94" s="30">
        <f t="shared" ref="I94:J98" si="15">I95</f>
        <v>10</v>
      </c>
      <c r="J94" s="30">
        <f t="shared" si="15"/>
        <v>10</v>
      </c>
      <c r="K94" s="31">
        <f>K95</f>
        <v>10</v>
      </c>
    </row>
    <row r="95" spans="1:11" ht="39.75" customHeight="1">
      <c r="A95" s="107"/>
      <c r="B95" s="7"/>
      <c r="C95" s="51" t="str">
        <f>C82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95" s="38" t="s">
        <v>21</v>
      </c>
      <c r="E95" s="38" t="s">
        <v>74</v>
      </c>
      <c r="F95" s="39" t="s">
        <v>100</v>
      </c>
      <c r="G95" s="39" t="s">
        <v>79</v>
      </c>
      <c r="H95" s="29" t="s">
        <v>24</v>
      </c>
      <c r="I95" s="30">
        <f t="shared" si="15"/>
        <v>10</v>
      </c>
      <c r="J95" s="30">
        <f t="shared" si="15"/>
        <v>10</v>
      </c>
      <c r="K95" s="31">
        <f>K96</f>
        <v>10</v>
      </c>
    </row>
    <row r="96" spans="1:11" ht="27.75" customHeight="1">
      <c r="A96" s="107"/>
      <c r="B96" s="7"/>
      <c r="C96" s="44" t="s">
        <v>80</v>
      </c>
      <c r="D96" s="38" t="s">
        <v>21</v>
      </c>
      <c r="E96" s="38" t="s">
        <v>74</v>
      </c>
      <c r="F96" s="39" t="s">
        <v>100</v>
      </c>
      <c r="G96" s="39" t="s">
        <v>81</v>
      </c>
      <c r="H96" s="29"/>
      <c r="I96" s="30">
        <f t="shared" si="15"/>
        <v>10</v>
      </c>
      <c r="J96" s="30">
        <f t="shared" si="15"/>
        <v>10</v>
      </c>
      <c r="K96" s="31">
        <f>K97</f>
        <v>10</v>
      </c>
    </row>
    <row r="97" spans="1:11" ht="37.5">
      <c r="A97" s="107"/>
      <c r="B97" s="7"/>
      <c r="C97" s="32" t="s">
        <v>101</v>
      </c>
      <c r="D97" s="38" t="s">
        <v>21</v>
      </c>
      <c r="E97" s="38" t="s">
        <v>74</v>
      </c>
      <c r="F97" s="39" t="s">
        <v>100</v>
      </c>
      <c r="G97" s="39" t="s">
        <v>102</v>
      </c>
      <c r="H97" s="29"/>
      <c r="I97" s="30">
        <f t="shared" si="15"/>
        <v>10</v>
      </c>
      <c r="J97" s="30">
        <f t="shared" si="15"/>
        <v>10</v>
      </c>
      <c r="K97" s="31">
        <f>K98</f>
        <v>10</v>
      </c>
    </row>
    <row r="98" spans="1:11" ht="37.5">
      <c r="A98" s="107"/>
      <c r="B98" s="7"/>
      <c r="C98" s="32" t="s">
        <v>103</v>
      </c>
      <c r="D98" s="38" t="s">
        <v>21</v>
      </c>
      <c r="E98" s="39" t="s">
        <v>74</v>
      </c>
      <c r="F98" s="29" t="s">
        <v>100</v>
      </c>
      <c r="G98" s="29" t="s">
        <v>104</v>
      </c>
      <c r="H98" s="34"/>
      <c r="I98" s="30">
        <f t="shared" si="15"/>
        <v>10</v>
      </c>
      <c r="J98" s="30">
        <f t="shared" si="15"/>
        <v>10</v>
      </c>
      <c r="K98" s="31">
        <f>K99</f>
        <v>10</v>
      </c>
    </row>
    <row r="99" spans="1:11" ht="36">
      <c r="A99" s="107"/>
      <c r="B99" s="7"/>
      <c r="C99" s="33" t="s">
        <v>34</v>
      </c>
      <c r="D99" s="34" t="s">
        <v>21</v>
      </c>
      <c r="E99" s="34" t="s">
        <v>74</v>
      </c>
      <c r="F99" s="34" t="s">
        <v>100</v>
      </c>
      <c r="G99" s="34" t="s">
        <v>105</v>
      </c>
      <c r="H99" s="34" t="s">
        <v>35</v>
      </c>
      <c r="I99" s="35">
        <v>10</v>
      </c>
      <c r="J99" s="35">
        <v>10</v>
      </c>
      <c r="K99" s="36">
        <v>10</v>
      </c>
    </row>
    <row r="100" spans="1:11" ht="61.5" customHeight="1">
      <c r="A100" s="107"/>
      <c r="B100" s="7"/>
      <c r="C100" s="28" t="s">
        <v>106</v>
      </c>
      <c r="D100" s="29" t="s">
        <v>21</v>
      </c>
      <c r="E100" s="29" t="s">
        <v>25</v>
      </c>
      <c r="F100" s="29"/>
      <c r="G100" s="29"/>
      <c r="H100" s="29"/>
      <c r="I100" s="30">
        <f>I101+I116</f>
        <v>30156.5</v>
      </c>
      <c r="J100" s="30">
        <f>J101+J116</f>
        <v>2300.6</v>
      </c>
      <c r="K100" s="31">
        <f>K101+K116</f>
        <v>3795.5</v>
      </c>
    </row>
    <row r="101" spans="1:11" ht="18.75">
      <c r="A101" s="107"/>
      <c r="B101" s="7"/>
      <c r="C101" s="32" t="s">
        <v>107</v>
      </c>
      <c r="D101" s="29" t="s">
        <v>21</v>
      </c>
      <c r="E101" s="47" t="s">
        <v>25</v>
      </c>
      <c r="F101" s="29" t="s">
        <v>78</v>
      </c>
      <c r="G101" s="47"/>
      <c r="H101" s="47"/>
      <c r="I101" s="30">
        <f>I102</f>
        <v>29546.5</v>
      </c>
      <c r="J101" s="30">
        <f t="shared" ref="J101:K105" si="16">J102</f>
        <v>1840.6</v>
      </c>
      <c r="K101" s="31">
        <f>K102</f>
        <v>3335.5</v>
      </c>
    </row>
    <row r="102" spans="1:11" ht="66" customHeight="1">
      <c r="A102" s="107"/>
      <c r="B102" s="7"/>
      <c r="C102" s="51" t="s">
        <v>223</v>
      </c>
      <c r="D102" s="38" t="s">
        <v>21</v>
      </c>
      <c r="E102" s="38" t="s">
        <v>25</v>
      </c>
      <c r="F102" s="39" t="s">
        <v>78</v>
      </c>
      <c r="G102" s="39" t="s">
        <v>108</v>
      </c>
      <c r="H102" s="34"/>
      <c r="I102" s="30">
        <f>I103+I111</f>
        <v>29546.5</v>
      </c>
      <c r="J102" s="30">
        <f>J103+J111</f>
        <v>1840.6</v>
      </c>
      <c r="K102" s="30">
        <f>K103+K111</f>
        <v>3335.5</v>
      </c>
    </row>
    <row r="103" spans="1:11" ht="32.25" customHeight="1">
      <c r="A103" s="107"/>
      <c r="B103" s="7"/>
      <c r="C103" s="44" t="s">
        <v>80</v>
      </c>
      <c r="D103" s="29" t="s">
        <v>21</v>
      </c>
      <c r="E103" s="29" t="s">
        <v>25</v>
      </c>
      <c r="F103" s="29" t="s">
        <v>78</v>
      </c>
      <c r="G103" s="29" t="s">
        <v>109</v>
      </c>
      <c r="H103" s="29"/>
      <c r="I103" s="30">
        <f>I104</f>
        <v>2159.1</v>
      </c>
      <c r="J103" s="30">
        <f t="shared" ref="J103:K103" si="17">J104</f>
        <v>1840.6</v>
      </c>
      <c r="K103" s="30">
        <f t="shared" si="17"/>
        <v>1830.8000000000002</v>
      </c>
    </row>
    <row r="104" spans="1:11" ht="56.25">
      <c r="A104" s="107"/>
      <c r="B104" s="7"/>
      <c r="C104" s="32" t="s">
        <v>110</v>
      </c>
      <c r="D104" s="29" t="s">
        <v>21</v>
      </c>
      <c r="E104" s="29" t="s">
        <v>25</v>
      </c>
      <c r="F104" s="29" t="s">
        <v>78</v>
      </c>
      <c r="G104" s="29" t="s">
        <v>111</v>
      </c>
      <c r="H104" s="29"/>
      <c r="I104" s="30">
        <f>I105+I107+I109</f>
        <v>2159.1</v>
      </c>
      <c r="J104" s="30">
        <f t="shared" ref="J104:K104" si="18">J105+J107+J109</f>
        <v>1840.6</v>
      </c>
      <c r="K104" s="30">
        <f t="shared" si="18"/>
        <v>1830.8000000000002</v>
      </c>
    </row>
    <row r="105" spans="1:11" ht="18.75" customHeight="1">
      <c r="A105" s="107"/>
      <c r="B105" s="7"/>
      <c r="C105" s="32" t="s">
        <v>112</v>
      </c>
      <c r="D105" s="29" t="s">
        <v>21</v>
      </c>
      <c r="E105" s="29" t="s">
        <v>25</v>
      </c>
      <c r="F105" s="29" t="s">
        <v>78</v>
      </c>
      <c r="G105" s="29" t="s">
        <v>258</v>
      </c>
      <c r="H105" s="29"/>
      <c r="I105" s="30">
        <f>I106</f>
        <v>1820.8</v>
      </c>
      <c r="J105" s="30">
        <f t="shared" si="16"/>
        <v>1272.8</v>
      </c>
      <c r="K105" s="30">
        <f t="shared" si="16"/>
        <v>1360.7</v>
      </c>
    </row>
    <row r="106" spans="1:11" ht="36" customHeight="1">
      <c r="A106" s="107"/>
      <c r="B106" s="7"/>
      <c r="C106" s="33" t="s">
        <v>34</v>
      </c>
      <c r="D106" s="40" t="s">
        <v>21</v>
      </c>
      <c r="E106" s="40" t="s">
        <v>25</v>
      </c>
      <c r="F106" s="40" t="s">
        <v>78</v>
      </c>
      <c r="G106" s="40" t="s">
        <v>258</v>
      </c>
      <c r="H106" s="34" t="s">
        <v>35</v>
      </c>
      <c r="I106" s="35">
        <v>1820.8</v>
      </c>
      <c r="J106" s="35">
        <v>1272.8</v>
      </c>
      <c r="K106" s="35">
        <f>1360.6-9.6+9.7</f>
        <v>1360.7</v>
      </c>
    </row>
    <row r="107" spans="1:11" ht="36" customHeight="1">
      <c r="A107" s="107"/>
      <c r="B107" s="7"/>
      <c r="C107" s="32" t="s">
        <v>259</v>
      </c>
      <c r="D107" s="29" t="s">
        <v>21</v>
      </c>
      <c r="E107" s="29" t="s">
        <v>25</v>
      </c>
      <c r="F107" s="29" t="s">
        <v>78</v>
      </c>
      <c r="G107" s="29" t="s">
        <v>252</v>
      </c>
      <c r="H107" s="39"/>
      <c r="I107" s="53">
        <f>I108</f>
        <v>74.7</v>
      </c>
      <c r="J107" s="53">
        <f t="shared" ref="J107:K109" si="19">J108</f>
        <v>567.79999999999995</v>
      </c>
      <c r="K107" s="53">
        <f t="shared" si="19"/>
        <v>470.1</v>
      </c>
    </row>
    <row r="108" spans="1:11" ht="36" customHeight="1">
      <c r="A108" s="107"/>
      <c r="B108" s="7"/>
      <c r="C108" s="33" t="s">
        <v>34</v>
      </c>
      <c r="D108" s="40" t="s">
        <v>21</v>
      </c>
      <c r="E108" s="40" t="s">
        <v>25</v>
      </c>
      <c r="F108" s="40" t="s">
        <v>78</v>
      </c>
      <c r="G108" s="40" t="s">
        <v>252</v>
      </c>
      <c r="H108" s="34" t="s">
        <v>35</v>
      </c>
      <c r="I108" s="35">
        <v>74.7</v>
      </c>
      <c r="J108" s="35">
        <v>567.79999999999995</v>
      </c>
      <c r="K108" s="36">
        <f>479.8-9.7</f>
        <v>470.1</v>
      </c>
    </row>
    <row r="109" spans="1:11" ht="36" customHeight="1">
      <c r="A109" s="107"/>
      <c r="B109" s="7"/>
      <c r="C109" s="32" t="s">
        <v>281</v>
      </c>
      <c r="D109" s="39" t="s">
        <v>21</v>
      </c>
      <c r="E109" s="39" t="s">
        <v>25</v>
      </c>
      <c r="F109" s="39" t="s">
        <v>78</v>
      </c>
      <c r="G109" s="39" t="s">
        <v>282</v>
      </c>
      <c r="H109" s="39"/>
      <c r="I109" s="41">
        <f>I110</f>
        <v>263.60000000000002</v>
      </c>
      <c r="J109" s="41">
        <f t="shared" si="19"/>
        <v>0</v>
      </c>
      <c r="K109" s="41">
        <f t="shared" si="19"/>
        <v>0</v>
      </c>
    </row>
    <row r="110" spans="1:11" ht="36" customHeight="1">
      <c r="A110" s="107"/>
      <c r="B110" s="7"/>
      <c r="C110" s="33" t="s">
        <v>34</v>
      </c>
      <c r="D110" s="40" t="s">
        <v>21</v>
      </c>
      <c r="E110" s="40" t="s">
        <v>25</v>
      </c>
      <c r="F110" s="40" t="s">
        <v>78</v>
      </c>
      <c r="G110" s="40" t="s">
        <v>282</v>
      </c>
      <c r="H110" s="40" t="s">
        <v>35</v>
      </c>
      <c r="I110" s="54">
        <v>263.60000000000002</v>
      </c>
      <c r="J110" s="54">
        <v>0</v>
      </c>
      <c r="K110" s="55">
        <v>0</v>
      </c>
    </row>
    <row r="111" spans="1:11" ht="40.5" customHeight="1">
      <c r="A111" s="107"/>
      <c r="B111" s="7"/>
      <c r="C111" s="32" t="s">
        <v>248</v>
      </c>
      <c r="D111" s="29" t="s">
        <v>21</v>
      </c>
      <c r="E111" s="29" t="s">
        <v>25</v>
      </c>
      <c r="F111" s="29" t="s">
        <v>78</v>
      </c>
      <c r="G111" s="29" t="s">
        <v>249</v>
      </c>
      <c r="H111" s="34"/>
      <c r="I111" s="30">
        <f>I112+I114</f>
        <v>27387.4</v>
      </c>
      <c r="J111" s="30">
        <f t="shared" ref="J111:K111" si="20">J112+J114</f>
        <v>0</v>
      </c>
      <c r="K111" s="30">
        <f t="shared" si="20"/>
        <v>1504.6999999999998</v>
      </c>
    </row>
    <row r="112" spans="1:11" ht="67.5" customHeight="1">
      <c r="A112" s="107"/>
      <c r="B112" s="7"/>
      <c r="C112" s="32" t="s">
        <v>250</v>
      </c>
      <c r="D112" s="29" t="s">
        <v>21</v>
      </c>
      <c r="E112" s="29" t="s">
        <v>25</v>
      </c>
      <c r="F112" s="29" t="s">
        <v>78</v>
      </c>
      <c r="G112" s="29" t="s">
        <v>262</v>
      </c>
      <c r="H112" s="29"/>
      <c r="I112" s="30">
        <f>I113</f>
        <v>27387.4</v>
      </c>
      <c r="J112" s="30">
        <f t="shared" ref="J112:K112" si="21">J113</f>
        <v>0</v>
      </c>
      <c r="K112" s="30">
        <f t="shared" si="21"/>
        <v>0</v>
      </c>
    </row>
    <row r="113" spans="1:11" ht="38.25" customHeight="1">
      <c r="A113" s="107"/>
      <c r="B113" s="7"/>
      <c r="C113" s="33" t="s">
        <v>34</v>
      </c>
      <c r="D113" s="40" t="s">
        <v>21</v>
      </c>
      <c r="E113" s="40" t="s">
        <v>25</v>
      </c>
      <c r="F113" s="40" t="s">
        <v>78</v>
      </c>
      <c r="G113" s="40" t="s">
        <v>262</v>
      </c>
      <c r="H113" s="34" t="s">
        <v>35</v>
      </c>
      <c r="I113" s="35">
        <v>27387.4</v>
      </c>
      <c r="J113" s="35">
        <v>0</v>
      </c>
      <c r="K113" s="36">
        <v>0</v>
      </c>
    </row>
    <row r="114" spans="1:11" ht="38.25" customHeight="1">
      <c r="A114" s="107"/>
      <c r="B114" s="7"/>
      <c r="C114" s="32" t="s">
        <v>261</v>
      </c>
      <c r="D114" s="29" t="s">
        <v>21</v>
      </c>
      <c r="E114" s="29" t="s">
        <v>25</v>
      </c>
      <c r="F114" s="29" t="s">
        <v>78</v>
      </c>
      <c r="G114" s="29" t="s">
        <v>260</v>
      </c>
      <c r="H114" s="34"/>
      <c r="I114" s="53">
        <f>I115</f>
        <v>0</v>
      </c>
      <c r="J114" s="53">
        <f t="shared" ref="J114:K114" si="22">J115</f>
        <v>0</v>
      </c>
      <c r="K114" s="53">
        <f t="shared" si="22"/>
        <v>1504.6999999999998</v>
      </c>
    </row>
    <row r="115" spans="1:11" ht="38.25" customHeight="1">
      <c r="A115" s="107"/>
      <c r="B115" s="7"/>
      <c r="C115" s="33" t="s">
        <v>34</v>
      </c>
      <c r="D115" s="40" t="s">
        <v>21</v>
      </c>
      <c r="E115" s="40" t="s">
        <v>25</v>
      </c>
      <c r="F115" s="40" t="s">
        <v>78</v>
      </c>
      <c r="G115" s="40" t="s">
        <v>260</v>
      </c>
      <c r="H115" s="34" t="s">
        <v>35</v>
      </c>
      <c r="I115" s="35">
        <v>0</v>
      </c>
      <c r="J115" s="35">
        <v>0</v>
      </c>
      <c r="K115" s="36">
        <f>1495.1+9.6</f>
        <v>1504.6999999999998</v>
      </c>
    </row>
    <row r="116" spans="1:11" ht="39" customHeight="1">
      <c r="A116" s="107"/>
      <c r="B116" s="7"/>
      <c r="C116" s="28" t="s">
        <v>99</v>
      </c>
      <c r="D116" s="29" t="s">
        <v>21</v>
      </c>
      <c r="E116" s="29" t="s">
        <v>25</v>
      </c>
      <c r="F116" s="29" t="s">
        <v>113</v>
      </c>
      <c r="G116" s="40"/>
      <c r="H116" s="34"/>
      <c r="I116" s="30">
        <f>I122+I117</f>
        <v>610</v>
      </c>
      <c r="J116" s="30">
        <f>J122+J117</f>
        <v>460</v>
      </c>
      <c r="K116" s="31">
        <f>K122+K117</f>
        <v>460</v>
      </c>
    </row>
    <row r="117" spans="1:11" ht="58.5" customHeight="1">
      <c r="A117" s="107"/>
      <c r="B117" s="7"/>
      <c r="C117" s="51" t="s">
        <v>224</v>
      </c>
      <c r="D117" s="38" t="s">
        <v>21</v>
      </c>
      <c r="E117" s="38" t="s">
        <v>25</v>
      </c>
      <c r="F117" s="39" t="s">
        <v>113</v>
      </c>
      <c r="G117" s="39" t="s">
        <v>198</v>
      </c>
      <c r="H117" s="34"/>
      <c r="I117" s="30">
        <f t="shared" ref="I117:K119" si="23">I118</f>
        <v>60</v>
      </c>
      <c r="J117" s="30">
        <f t="shared" si="23"/>
        <v>60</v>
      </c>
      <c r="K117" s="31">
        <f>K118</f>
        <v>60</v>
      </c>
    </row>
    <row r="118" spans="1:11" ht="22.9" customHeight="1">
      <c r="A118" s="107"/>
      <c r="B118" s="7"/>
      <c r="C118" s="44" t="s">
        <v>80</v>
      </c>
      <c r="D118" s="29" t="s">
        <v>21</v>
      </c>
      <c r="E118" s="29" t="s">
        <v>25</v>
      </c>
      <c r="F118" s="29" t="s">
        <v>113</v>
      </c>
      <c r="G118" s="29" t="s">
        <v>199</v>
      </c>
      <c r="H118" s="29"/>
      <c r="I118" s="30">
        <f>I119</f>
        <v>60</v>
      </c>
      <c r="J118" s="30">
        <f t="shared" si="23"/>
        <v>60</v>
      </c>
      <c r="K118" s="31">
        <f t="shared" si="23"/>
        <v>60</v>
      </c>
    </row>
    <row r="119" spans="1:11" ht="37.5">
      <c r="A119" s="107"/>
      <c r="B119" s="7"/>
      <c r="C119" s="32" t="s">
        <v>202</v>
      </c>
      <c r="D119" s="29" t="s">
        <v>21</v>
      </c>
      <c r="E119" s="29" t="s">
        <v>25</v>
      </c>
      <c r="F119" s="29" t="s">
        <v>113</v>
      </c>
      <c r="G119" s="29" t="s">
        <v>200</v>
      </c>
      <c r="H119" s="29"/>
      <c r="I119" s="30">
        <f>I120</f>
        <v>60</v>
      </c>
      <c r="J119" s="30">
        <f t="shared" si="23"/>
        <v>60</v>
      </c>
      <c r="K119" s="31">
        <f t="shared" si="23"/>
        <v>60</v>
      </c>
    </row>
    <row r="120" spans="1:11" ht="37.5">
      <c r="A120" s="107"/>
      <c r="B120" s="7"/>
      <c r="C120" s="32" t="s">
        <v>203</v>
      </c>
      <c r="D120" s="29" t="s">
        <v>21</v>
      </c>
      <c r="E120" s="29" t="s">
        <v>25</v>
      </c>
      <c r="F120" s="29" t="s">
        <v>113</v>
      </c>
      <c r="G120" s="29" t="s">
        <v>201</v>
      </c>
      <c r="H120" s="29"/>
      <c r="I120" s="30">
        <f>I121</f>
        <v>60</v>
      </c>
      <c r="J120" s="30">
        <f>J121</f>
        <v>60</v>
      </c>
      <c r="K120" s="31">
        <f>K121</f>
        <v>60</v>
      </c>
    </row>
    <row r="121" spans="1:11" ht="36.75" customHeight="1">
      <c r="A121" s="107"/>
      <c r="B121" s="7"/>
      <c r="C121" s="33" t="s">
        <v>266</v>
      </c>
      <c r="D121" s="40" t="s">
        <v>21</v>
      </c>
      <c r="E121" s="40" t="s">
        <v>25</v>
      </c>
      <c r="F121" s="40" t="s">
        <v>113</v>
      </c>
      <c r="G121" s="40" t="s">
        <v>201</v>
      </c>
      <c r="H121" s="34" t="s">
        <v>267</v>
      </c>
      <c r="I121" s="35">
        <v>60</v>
      </c>
      <c r="J121" s="35">
        <v>60</v>
      </c>
      <c r="K121" s="36">
        <v>60</v>
      </c>
    </row>
    <row r="122" spans="1:11" ht="18.75">
      <c r="A122" s="107"/>
      <c r="B122" s="7"/>
      <c r="C122" s="32" t="s">
        <v>42</v>
      </c>
      <c r="D122" s="29" t="s">
        <v>21</v>
      </c>
      <c r="E122" s="29" t="s">
        <v>25</v>
      </c>
      <c r="F122" s="29" t="s">
        <v>113</v>
      </c>
      <c r="G122" s="29" t="s">
        <v>43</v>
      </c>
      <c r="H122" s="29"/>
      <c r="I122" s="30">
        <f t="shared" ref="I122:K123" si="24">I123</f>
        <v>550</v>
      </c>
      <c r="J122" s="30">
        <f t="shared" si="24"/>
        <v>400</v>
      </c>
      <c r="K122" s="31">
        <f>K123</f>
        <v>400</v>
      </c>
    </row>
    <row r="123" spans="1:11" ht="18.75">
      <c r="A123" s="107"/>
      <c r="B123" s="7"/>
      <c r="C123" s="32" t="s">
        <v>44</v>
      </c>
      <c r="D123" s="29" t="s">
        <v>21</v>
      </c>
      <c r="E123" s="29" t="s">
        <v>25</v>
      </c>
      <c r="F123" s="29" t="s">
        <v>113</v>
      </c>
      <c r="G123" s="29" t="s">
        <v>45</v>
      </c>
      <c r="H123" s="29"/>
      <c r="I123" s="30">
        <f>I124</f>
        <v>550</v>
      </c>
      <c r="J123" s="30">
        <f t="shared" si="24"/>
        <v>400</v>
      </c>
      <c r="K123" s="31">
        <f t="shared" si="24"/>
        <v>400</v>
      </c>
    </row>
    <row r="124" spans="1:11" ht="18.75">
      <c r="A124" s="107"/>
      <c r="B124" s="7"/>
      <c r="C124" s="28" t="s">
        <v>114</v>
      </c>
      <c r="D124" s="29" t="s">
        <v>21</v>
      </c>
      <c r="E124" s="29" t="s">
        <v>25</v>
      </c>
      <c r="F124" s="29" t="s">
        <v>113</v>
      </c>
      <c r="G124" s="29" t="s">
        <v>115</v>
      </c>
      <c r="H124" s="29"/>
      <c r="I124" s="30">
        <f>I125</f>
        <v>550</v>
      </c>
      <c r="J124" s="30">
        <f>J125</f>
        <v>400</v>
      </c>
      <c r="K124" s="31">
        <f>K125</f>
        <v>400</v>
      </c>
    </row>
    <row r="125" spans="1:11" ht="36">
      <c r="A125" s="107"/>
      <c r="B125" s="7"/>
      <c r="C125" s="33" t="s">
        <v>34</v>
      </c>
      <c r="D125" s="34" t="s">
        <v>21</v>
      </c>
      <c r="E125" s="34" t="s">
        <v>25</v>
      </c>
      <c r="F125" s="34" t="s">
        <v>113</v>
      </c>
      <c r="G125" s="34" t="s">
        <v>115</v>
      </c>
      <c r="H125" s="34" t="s">
        <v>35</v>
      </c>
      <c r="I125" s="35">
        <f>400+50+31.5+68.5</f>
        <v>550</v>
      </c>
      <c r="J125" s="35">
        <v>400</v>
      </c>
      <c r="K125" s="36">
        <v>400</v>
      </c>
    </row>
    <row r="126" spans="1:11" ht="18.75">
      <c r="A126" s="107"/>
      <c r="B126" s="7"/>
      <c r="C126" s="28" t="s">
        <v>116</v>
      </c>
      <c r="D126" s="29" t="s">
        <v>21</v>
      </c>
      <c r="E126" s="29" t="s">
        <v>117</v>
      </c>
      <c r="F126" s="29"/>
      <c r="G126" s="29" t="s">
        <v>24</v>
      </c>
      <c r="H126" s="29" t="s">
        <v>24</v>
      </c>
      <c r="I126" s="30">
        <f>I127+I134+I144</f>
        <v>30873.199999999997</v>
      </c>
      <c r="J126" s="30">
        <f>J127+J144</f>
        <v>5320.9</v>
      </c>
      <c r="K126" s="31">
        <f>K127+K144</f>
        <v>3845</v>
      </c>
    </row>
    <row r="127" spans="1:11" ht="18.75">
      <c r="A127" s="107"/>
      <c r="B127" s="7"/>
      <c r="C127" s="28" t="s">
        <v>118</v>
      </c>
      <c r="D127" s="29" t="s">
        <v>21</v>
      </c>
      <c r="E127" s="29" t="s">
        <v>117</v>
      </c>
      <c r="F127" s="29" t="s">
        <v>23</v>
      </c>
      <c r="G127" s="29"/>
      <c r="H127" s="29"/>
      <c r="I127" s="30">
        <f t="shared" ref="I127:K128" si="25">I128</f>
        <v>2056.1</v>
      </c>
      <c r="J127" s="30">
        <f t="shared" si="25"/>
        <v>760</v>
      </c>
      <c r="K127" s="31">
        <f t="shared" si="25"/>
        <v>60</v>
      </c>
    </row>
    <row r="128" spans="1:11" ht="18.75">
      <c r="A128" s="107"/>
      <c r="B128" s="7"/>
      <c r="C128" s="32" t="s">
        <v>42</v>
      </c>
      <c r="D128" s="29" t="s">
        <v>21</v>
      </c>
      <c r="E128" s="29" t="s">
        <v>117</v>
      </c>
      <c r="F128" s="29" t="s">
        <v>23</v>
      </c>
      <c r="G128" s="29" t="s">
        <v>43</v>
      </c>
      <c r="H128" s="29"/>
      <c r="I128" s="30">
        <f t="shared" si="25"/>
        <v>2056.1</v>
      </c>
      <c r="J128" s="30">
        <f t="shared" si="25"/>
        <v>760</v>
      </c>
      <c r="K128" s="31">
        <f t="shared" si="25"/>
        <v>60</v>
      </c>
    </row>
    <row r="129" spans="1:11" ht="18.75">
      <c r="A129" s="107"/>
      <c r="B129" s="7"/>
      <c r="C129" s="32" t="s">
        <v>44</v>
      </c>
      <c r="D129" s="29" t="s">
        <v>21</v>
      </c>
      <c r="E129" s="29" t="s">
        <v>117</v>
      </c>
      <c r="F129" s="29" t="s">
        <v>23</v>
      </c>
      <c r="G129" s="29" t="s">
        <v>45</v>
      </c>
      <c r="H129" s="29"/>
      <c r="I129" s="30">
        <f>I132+I130</f>
        <v>2056.1</v>
      </c>
      <c r="J129" s="30">
        <f>J132+J130</f>
        <v>760</v>
      </c>
      <c r="K129" s="31">
        <f>K132+K130</f>
        <v>60</v>
      </c>
    </row>
    <row r="130" spans="1:11" ht="18.75">
      <c r="A130" s="107"/>
      <c r="B130" s="7"/>
      <c r="C130" s="28" t="s">
        <v>119</v>
      </c>
      <c r="D130" s="29" t="s">
        <v>21</v>
      </c>
      <c r="E130" s="29" t="s">
        <v>117</v>
      </c>
      <c r="F130" s="29" t="s">
        <v>23</v>
      </c>
      <c r="G130" s="56" t="s">
        <v>120</v>
      </c>
      <c r="H130" s="34"/>
      <c r="I130" s="30">
        <f>I131</f>
        <v>60</v>
      </c>
      <c r="J130" s="30">
        <f>J131</f>
        <v>60</v>
      </c>
      <c r="K130" s="31">
        <f>K131</f>
        <v>60</v>
      </c>
    </row>
    <row r="131" spans="1:11" ht="36">
      <c r="A131" s="107"/>
      <c r="B131" s="7"/>
      <c r="C131" s="33" t="s">
        <v>34</v>
      </c>
      <c r="D131" s="34" t="s">
        <v>21</v>
      </c>
      <c r="E131" s="34" t="s">
        <v>117</v>
      </c>
      <c r="F131" s="34" t="s">
        <v>23</v>
      </c>
      <c r="G131" s="34" t="s">
        <v>120</v>
      </c>
      <c r="H131" s="34" t="s">
        <v>35</v>
      </c>
      <c r="I131" s="35">
        <v>60</v>
      </c>
      <c r="J131" s="35">
        <v>60</v>
      </c>
      <c r="K131" s="36">
        <v>60</v>
      </c>
    </row>
    <row r="132" spans="1:11" ht="37.5">
      <c r="A132" s="107"/>
      <c r="B132" s="7"/>
      <c r="C132" s="28" t="s">
        <v>121</v>
      </c>
      <c r="D132" s="29" t="s">
        <v>21</v>
      </c>
      <c r="E132" s="29" t="s">
        <v>117</v>
      </c>
      <c r="F132" s="29" t="s">
        <v>23</v>
      </c>
      <c r="G132" s="56" t="s">
        <v>122</v>
      </c>
      <c r="H132" s="34"/>
      <c r="I132" s="30">
        <f>I133</f>
        <v>1996.1</v>
      </c>
      <c r="J132" s="30">
        <f>J133</f>
        <v>700</v>
      </c>
      <c r="K132" s="31">
        <f>K133</f>
        <v>0</v>
      </c>
    </row>
    <row r="133" spans="1:11" ht="36">
      <c r="A133" s="107"/>
      <c r="B133" s="7"/>
      <c r="C133" s="33" t="s">
        <v>34</v>
      </c>
      <c r="D133" s="34" t="s">
        <v>21</v>
      </c>
      <c r="E133" s="34" t="s">
        <v>117</v>
      </c>
      <c r="F133" s="34" t="s">
        <v>23</v>
      </c>
      <c r="G133" s="34" t="s">
        <v>122</v>
      </c>
      <c r="H133" s="34" t="s">
        <v>35</v>
      </c>
      <c r="I133" s="35">
        <v>1996.1</v>
      </c>
      <c r="J133" s="35">
        <f>1900-1200</f>
        <v>700</v>
      </c>
      <c r="K133" s="36">
        <f>1970-1970</f>
        <v>0</v>
      </c>
    </row>
    <row r="134" spans="1:11" ht="39.75" customHeight="1">
      <c r="A134" s="107"/>
      <c r="B134" s="7"/>
      <c r="C134" s="28" t="s">
        <v>278</v>
      </c>
      <c r="D134" s="29" t="s">
        <v>21</v>
      </c>
      <c r="E134" s="29" t="s">
        <v>117</v>
      </c>
      <c r="F134" s="29" t="s">
        <v>72</v>
      </c>
      <c r="G134" s="29"/>
      <c r="H134" s="29"/>
      <c r="I134" s="30">
        <f>I140+I135</f>
        <v>957.7</v>
      </c>
      <c r="J134" s="30">
        <f>J140</f>
        <v>0</v>
      </c>
      <c r="K134" s="31">
        <f>K140</f>
        <v>0</v>
      </c>
    </row>
    <row r="135" spans="1:11" ht="68.45" customHeight="1">
      <c r="A135" s="107"/>
      <c r="B135" s="7"/>
      <c r="C135" s="83" t="s">
        <v>283</v>
      </c>
      <c r="D135" s="29" t="s">
        <v>21</v>
      </c>
      <c r="E135" s="29" t="s">
        <v>117</v>
      </c>
      <c r="F135" s="29" t="s">
        <v>72</v>
      </c>
      <c r="G135" s="29" t="s">
        <v>284</v>
      </c>
      <c r="H135" s="29"/>
      <c r="I135" s="30">
        <f>I136</f>
        <v>143.5</v>
      </c>
      <c r="J135" s="30">
        <f t="shared" ref="J135:K137" si="26">J136</f>
        <v>0</v>
      </c>
      <c r="K135" s="31">
        <f t="shared" si="26"/>
        <v>0</v>
      </c>
    </row>
    <row r="136" spans="1:11" ht="39.75" customHeight="1">
      <c r="A136" s="107"/>
      <c r="B136" s="7"/>
      <c r="C136" s="84" t="s">
        <v>80</v>
      </c>
      <c r="D136" s="29" t="s">
        <v>21</v>
      </c>
      <c r="E136" s="29" t="s">
        <v>117</v>
      </c>
      <c r="F136" s="29" t="s">
        <v>72</v>
      </c>
      <c r="G136" s="29" t="s">
        <v>285</v>
      </c>
      <c r="H136" s="29"/>
      <c r="I136" s="30">
        <f>I137</f>
        <v>143.5</v>
      </c>
      <c r="J136" s="30">
        <f t="shared" si="26"/>
        <v>0</v>
      </c>
      <c r="K136" s="31">
        <f t="shared" si="26"/>
        <v>0</v>
      </c>
    </row>
    <row r="137" spans="1:11" ht="39.75" customHeight="1">
      <c r="A137" s="107"/>
      <c r="B137" s="7"/>
      <c r="C137" s="83" t="s">
        <v>286</v>
      </c>
      <c r="D137" s="29" t="s">
        <v>21</v>
      </c>
      <c r="E137" s="29" t="s">
        <v>117</v>
      </c>
      <c r="F137" s="29" t="s">
        <v>72</v>
      </c>
      <c r="G137" s="29" t="s">
        <v>287</v>
      </c>
      <c r="H137" s="29"/>
      <c r="I137" s="30">
        <f>I138</f>
        <v>143.5</v>
      </c>
      <c r="J137" s="30">
        <f t="shared" si="26"/>
        <v>0</v>
      </c>
      <c r="K137" s="30">
        <f t="shared" si="26"/>
        <v>0</v>
      </c>
    </row>
    <row r="138" spans="1:11" ht="39.75" customHeight="1">
      <c r="A138" s="107"/>
      <c r="B138" s="7"/>
      <c r="C138" s="85" t="s">
        <v>288</v>
      </c>
      <c r="D138" s="86" t="s">
        <v>21</v>
      </c>
      <c r="E138" s="86" t="s">
        <v>117</v>
      </c>
      <c r="F138" s="86" t="s">
        <v>72</v>
      </c>
      <c r="G138" s="87" t="s">
        <v>289</v>
      </c>
      <c r="H138" s="88"/>
      <c r="I138" s="89">
        <f t="shared" ref="I138:J138" si="27">I139</f>
        <v>143.5</v>
      </c>
      <c r="J138" s="89">
        <f t="shared" si="27"/>
        <v>0</v>
      </c>
      <c r="K138" s="90">
        <f>K139</f>
        <v>0</v>
      </c>
    </row>
    <row r="139" spans="1:11" ht="39.75" customHeight="1">
      <c r="A139" s="107"/>
      <c r="B139" s="7"/>
      <c r="C139" s="91" t="s">
        <v>34</v>
      </c>
      <c r="D139" s="92" t="s">
        <v>21</v>
      </c>
      <c r="E139" s="92" t="s">
        <v>117</v>
      </c>
      <c r="F139" s="92" t="s">
        <v>72</v>
      </c>
      <c r="G139" s="92" t="s">
        <v>289</v>
      </c>
      <c r="H139" s="92" t="s">
        <v>35</v>
      </c>
      <c r="I139" s="93">
        <v>143.5</v>
      </c>
      <c r="J139" s="93">
        <v>0</v>
      </c>
      <c r="K139" s="94">
        <v>0</v>
      </c>
    </row>
    <row r="140" spans="1:11" ht="18.75">
      <c r="A140" s="107"/>
      <c r="B140" s="7"/>
      <c r="C140" s="32" t="s">
        <v>42</v>
      </c>
      <c r="D140" s="29" t="s">
        <v>21</v>
      </c>
      <c r="E140" s="29" t="s">
        <v>117</v>
      </c>
      <c r="F140" s="29" t="s">
        <v>72</v>
      </c>
      <c r="G140" s="29" t="s">
        <v>43</v>
      </c>
      <c r="H140" s="29"/>
      <c r="I140" s="30">
        <f t="shared" ref="I140:K141" si="28">I141</f>
        <v>814.2</v>
      </c>
      <c r="J140" s="30">
        <f t="shared" si="28"/>
        <v>0</v>
      </c>
      <c r="K140" s="31">
        <f t="shared" si="28"/>
        <v>0</v>
      </c>
    </row>
    <row r="141" spans="1:11" ht="18.75">
      <c r="A141" s="107"/>
      <c r="B141" s="7"/>
      <c r="C141" s="32" t="s">
        <v>44</v>
      </c>
      <c r="D141" s="29" t="s">
        <v>21</v>
      </c>
      <c r="E141" s="29" t="s">
        <v>117</v>
      </c>
      <c r="F141" s="29" t="s">
        <v>72</v>
      </c>
      <c r="G141" s="29" t="s">
        <v>45</v>
      </c>
      <c r="H141" s="29"/>
      <c r="I141" s="30">
        <f>I142</f>
        <v>814.2</v>
      </c>
      <c r="J141" s="30">
        <f t="shared" si="28"/>
        <v>0</v>
      </c>
      <c r="K141" s="30">
        <f t="shared" si="28"/>
        <v>0</v>
      </c>
    </row>
    <row r="142" spans="1:11" ht="18.75">
      <c r="A142" s="107"/>
      <c r="B142" s="7"/>
      <c r="C142" s="28" t="s">
        <v>279</v>
      </c>
      <c r="D142" s="29" t="s">
        <v>21</v>
      </c>
      <c r="E142" s="29" t="s">
        <v>117</v>
      </c>
      <c r="F142" s="29" t="s">
        <v>72</v>
      </c>
      <c r="G142" s="56" t="s">
        <v>276</v>
      </c>
      <c r="H142" s="34"/>
      <c r="I142" s="30">
        <f>I143</f>
        <v>814.2</v>
      </c>
      <c r="J142" s="30">
        <f t="shared" ref="J142:K142" si="29">J143</f>
        <v>0</v>
      </c>
      <c r="K142" s="30">
        <f t="shared" si="29"/>
        <v>0</v>
      </c>
    </row>
    <row r="143" spans="1:11" ht="36">
      <c r="A143" s="107"/>
      <c r="B143" s="7"/>
      <c r="C143" s="33" t="s">
        <v>34</v>
      </c>
      <c r="D143" s="34" t="s">
        <v>21</v>
      </c>
      <c r="E143" s="34" t="s">
        <v>117</v>
      </c>
      <c r="F143" s="34" t="s">
        <v>72</v>
      </c>
      <c r="G143" s="34" t="s">
        <v>276</v>
      </c>
      <c r="H143" s="34" t="s">
        <v>35</v>
      </c>
      <c r="I143" s="35">
        <f>589.2+25+200</f>
        <v>814.2</v>
      </c>
      <c r="J143" s="35">
        <v>0</v>
      </c>
      <c r="K143" s="36">
        <v>0</v>
      </c>
    </row>
    <row r="144" spans="1:11" ht="18.75">
      <c r="A144" s="107"/>
      <c r="B144" s="7"/>
      <c r="C144" s="32" t="s">
        <v>123</v>
      </c>
      <c r="D144" s="29" t="s">
        <v>21</v>
      </c>
      <c r="E144" s="29" t="s">
        <v>117</v>
      </c>
      <c r="F144" s="38" t="s">
        <v>74</v>
      </c>
      <c r="G144" s="34"/>
      <c r="H144" s="34"/>
      <c r="I144" s="30">
        <f>I145+I160+I165+I178</f>
        <v>27859.399999999998</v>
      </c>
      <c r="J144" s="30">
        <f t="shared" ref="J144:K144" si="30">J145+J160+J165</f>
        <v>4560.8999999999996</v>
      </c>
      <c r="K144" s="30">
        <f t="shared" si="30"/>
        <v>3785</v>
      </c>
    </row>
    <row r="145" spans="1:11" ht="56.25">
      <c r="A145" s="107"/>
      <c r="B145" s="7"/>
      <c r="C145" s="32" t="s">
        <v>225</v>
      </c>
      <c r="D145" s="29" t="s">
        <v>21</v>
      </c>
      <c r="E145" s="29" t="s">
        <v>117</v>
      </c>
      <c r="F145" s="29" t="s">
        <v>74</v>
      </c>
      <c r="G145" s="29" t="s">
        <v>124</v>
      </c>
      <c r="H145" s="29"/>
      <c r="I145" s="30">
        <f>I146</f>
        <v>7909.0999999999995</v>
      </c>
      <c r="J145" s="30">
        <f>J146</f>
        <v>4560.8999999999996</v>
      </c>
      <c r="K145" s="31">
        <f>K146</f>
        <v>3785</v>
      </c>
    </row>
    <row r="146" spans="1:11" ht="18.75">
      <c r="A146" s="107"/>
      <c r="B146" s="7"/>
      <c r="C146" s="44" t="s">
        <v>80</v>
      </c>
      <c r="D146" s="29" t="s">
        <v>21</v>
      </c>
      <c r="E146" s="29" t="s">
        <v>117</v>
      </c>
      <c r="F146" s="29" t="s">
        <v>74</v>
      </c>
      <c r="G146" s="29" t="s">
        <v>125</v>
      </c>
      <c r="H146" s="29"/>
      <c r="I146" s="30">
        <f>I147+I152+I157</f>
        <v>7909.0999999999995</v>
      </c>
      <c r="J146" s="30">
        <f>J147+J152+J157</f>
        <v>4560.8999999999996</v>
      </c>
      <c r="K146" s="31">
        <f>K147+K152+K157</f>
        <v>3785</v>
      </c>
    </row>
    <row r="147" spans="1:11" ht="37.5">
      <c r="A147" s="107"/>
      <c r="B147" s="7"/>
      <c r="C147" s="32" t="s">
        <v>126</v>
      </c>
      <c r="D147" s="29" t="s">
        <v>21</v>
      </c>
      <c r="E147" s="29" t="s">
        <v>117</v>
      </c>
      <c r="F147" s="29" t="s">
        <v>74</v>
      </c>
      <c r="G147" s="29" t="s">
        <v>127</v>
      </c>
      <c r="H147" s="29"/>
      <c r="I147" s="30">
        <f>I148+I150</f>
        <v>1639.6999999999998</v>
      </c>
      <c r="J147" s="30">
        <f>J148+J150</f>
        <v>1710.9</v>
      </c>
      <c r="K147" s="31">
        <f>K148+K150</f>
        <v>1835</v>
      </c>
    </row>
    <row r="148" spans="1:11" ht="18.75">
      <c r="A148" s="107"/>
      <c r="B148" s="7"/>
      <c r="C148" s="32" t="s">
        <v>128</v>
      </c>
      <c r="D148" s="29" t="s">
        <v>21</v>
      </c>
      <c r="E148" s="29" t="s">
        <v>117</v>
      </c>
      <c r="F148" s="38" t="s">
        <v>74</v>
      </c>
      <c r="G148" s="38" t="s">
        <v>129</v>
      </c>
      <c r="H148" s="29"/>
      <c r="I148" s="30">
        <f t="shared" ref="I148:J150" si="31">I149</f>
        <v>1238.0999999999999</v>
      </c>
      <c r="J148" s="30">
        <f t="shared" si="31"/>
        <v>1260.9000000000001</v>
      </c>
      <c r="K148" s="31">
        <f>K149</f>
        <v>1385</v>
      </c>
    </row>
    <row r="149" spans="1:11" ht="36">
      <c r="A149" s="107"/>
      <c r="B149" s="7"/>
      <c r="C149" s="33" t="s">
        <v>34</v>
      </c>
      <c r="D149" s="34" t="s">
        <v>21</v>
      </c>
      <c r="E149" s="34" t="s">
        <v>117</v>
      </c>
      <c r="F149" s="40" t="s">
        <v>74</v>
      </c>
      <c r="G149" s="40" t="s">
        <v>129</v>
      </c>
      <c r="H149" s="40" t="s">
        <v>35</v>
      </c>
      <c r="I149" s="35">
        <f>1169.5+68.6</f>
        <v>1238.0999999999999</v>
      </c>
      <c r="J149" s="35">
        <v>1260.9000000000001</v>
      </c>
      <c r="K149" s="36">
        <v>1385</v>
      </c>
    </row>
    <row r="150" spans="1:11" ht="32.450000000000003" customHeight="1">
      <c r="A150" s="107"/>
      <c r="B150" s="7"/>
      <c r="C150" s="32" t="s">
        <v>130</v>
      </c>
      <c r="D150" s="29" t="s">
        <v>21</v>
      </c>
      <c r="E150" s="29" t="s">
        <v>117</v>
      </c>
      <c r="F150" s="38" t="s">
        <v>74</v>
      </c>
      <c r="G150" s="38" t="s">
        <v>131</v>
      </c>
      <c r="H150" s="29"/>
      <c r="I150" s="30">
        <f t="shared" si="31"/>
        <v>401.6</v>
      </c>
      <c r="J150" s="30">
        <f t="shared" si="31"/>
        <v>450</v>
      </c>
      <c r="K150" s="31">
        <f>K151</f>
        <v>450</v>
      </c>
    </row>
    <row r="151" spans="1:11" ht="36">
      <c r="A151" s="107"/>
      <c r="B151" s="7"/>
      <c r="C151" s="33" t="s">
        <v>34</v>
      </c>
      <c r="D151" s="34" t="s">
        <v>21</v>
      </c>
      <c r="E151" s="34" t="s">
        <v>117</v>
      </c>
      <c r="F151" s="40" t="s">
        <v>74</v>
      </c>
      <c r="G151" s="40" t="s">
        <v>131</v>
      </c>
      <c r="H151" s="40" t="s">
        <v>35</v>
      </c>
      <c r="I151" s="35">
        <v>401.6</v>
      </c>
      <c r="J151" s="35">
        <v>450</v>
      </c>
      <c r="K151" s="36">
        <v>450</v>
      </c>
    </row>
    <row r="152" spans="1:11" ht="37.5">
      <c r="A152" s="107"/>
      <c r="B152" s="7"/>
      <c r="C152" s="32" t="s">
        <v>132</v>
      </c>
      <c r="D152" s="29" t="s">
        <v>21</v>
      </c>
      <c r="E152" s="29" t="s">
        <v>117</v>
      </c>
      <c r="F152" s="29" t="s">
        <v>74</v>
      </c>
      <c r="G152" s="29" t="s">
        <v>133</v>
      </c>
      <c r="H152" s="29"/>
      <c r="I152" s="30">
        <f>I153+I155</f>
        <v>6239.4</v>
      </c>
      <c r="J152" s="30">
        <f>J153+J155</f>
        <v>2820</v>
      </c>
      <c r="K152" s="30">
        <f>K153+K155</f>
        <v>1920</v>
      </c>
    </row>
    <row r="153" spans="1:11" ht="56.25">
      <c r="A153" s="107"/>
      <c r="B153" s="7"/>
      <c r="C153" s="32" t="s">
        <v>134</v>
      </c>
      <c r="D153" s="29" t="s">
        <v>21</v>
      </c>
      <c r="E153" s="29" t="s">
        <v>117</v>
      </c>
      <c r="F153" s="38" t="s">
        <v>74</v>
      </c>
      <c r="G153" s="38" t="s">
        <v>135</v>
      </c>
      <c r="H153" s="29"/>
      <c r="I153" s="30">
        <f t="shared" ref="I153:J158" si="32">I154</f>
        <v>3239.3999999999996</v>
      </c>
      <c r="J153" s="30">
        <f t="shared" si="32"/>
        <v>2820</v>
      </c>
      <c r="K153" s="31">
        <f>K154</f>
        <v>1920</v>
      </c>
    </row>
    <row r="154" spans="1:11" ht="36">
      <c r="A154" s="107"/>
      <c r="B154" s="7"/>
      <c r="C154" s="33" t="s">
        <v>34</v>
      </c>
      <c r="D154" s="34" t="s">
        <v>21</v>
      </c>
      <c r="E154" s="34" t="s">
        <v>117</v>
      </c>
      <c r="F154" s="40" t="s">
        <v>74</v>
      </c>
      <c r="G154" s="40" t="s">
        <v>135</v>
      </c>
      <c r="H154" s="40" t="s">
        <v>35</v>
      </c>
      <c r="I154" s="35">
        <f>2945.2-180+180+294.2</f>
        <v>3239.3999999999996</v>
      </c>
      <c r="J154" s="35">
        <v>2820</v>
      </c>
      <c r="K154" s="36">
        <f>2820-900</f>
        <v>1920</v>
      </c>
    </row>
    <row r="155" spans="1:11" ht="37.5">
      <c r="A155" s="107"/>
      <c r="B155" s="7"/>
      <c r="C155" s="57" t="s">
        <v>264</v>
      </c>
      <c r="D155" s="29" t="s">
        <v>21</v>
      </c>
      <c r="E155" s="29" t="s">
        <v>117</v>
      </c>
      <c r="F155" s="38" t="s">
        <v>74</v>
      </c>
      <c r="G155" s="38" t="s">
        <v>265</v>
      </c>
      <c r="H155" s="29"/>
      <c r="I155" s="30">
        <f t="shared" si="32"/>
        <v>3000</v>
      </c>
      <c r="J155" s="30">
        <f t="shared" si="32"/>
        <v>0</v>
      </c>
      <c r="K155" s="31">
        <f>K156</f>
        <v>0</v>
      </c>
    </row>
    <row r="156" spans="1:11" ht="34.15" customHeight="1">
      <c r="A156" s="107"/>
      <c r="B156" s="7"/>
      <c r="C156" s="33" t="s">
        <v>34</v>
      </c>
      <c r="D156" s="34" t="s">
        <v>21</v>
      </c>
      <c r="E156" s="34" t="s">
        <v>117</v>
      </c>
      <c r="F156" s="40" t="s">
        <v>74</v>
      </c>
      <c r="G156" s="40" t="s">
        <v>265</v>
      </c>
      <c r="H156" s="40" t="s">
        <v>35</v>
      </c>
      <c r="I156" s="35">
        <v>3000</v>
      </c>
      <c r="J156" s="35">
        <v>0</v>
      </c>
      <c r="K156" s="36">
        <v>0</v>
      </c>
    </row>
    <row r="157" spans="1:11" ht="37.5">
      <c r="A157" s="107"/>
      <c r="B157" s="7"/>
      <c r="C157" s="32" t="s">
        <v>136</v>
      </c>
      <c r="D157" s="29" t="s">
        <v>21</v>
      </c>
      <c r="E157" s="29" t="s">
        <v>117</v>
      </c>
      <c r="F157" s="29" t="s">
        <v>74</v>
      </c>
      <c r="G157" s="29" t="s">
        <v>137</v>
      </c>
      <c r="H157" s="29"/>
      <c r="I157" s="30">
        <f>I158</f>
        <v>30</v>
      </c>
      <c r="J157" s="30">
        <f>J158</f>
        <v>30</v>
      </c>
      <c r="K157" s="31">
        <f>K158</f>
        <v>30</v>
      </c>
    </row>
    <row r="158" spans="1:11" ht="34.15" customHeight="1">
      <c r="A158" s="107"/>
      <c r="B158" s="7"/>
      <c r="C158" s="32" t="s">
        <v>138</v>
      </c>
      <c r="D158" s="29" t="s">
        <v>21</v>
      </c>
      <c r="E158" s="29" t="s">
        <v>117</v>
      </c>
      <c r="F158" s="38" t="s">
        <v>74</v>
      </c>
      <c r="G158" s="38" t="s">
        <v>139</v>
      </c>
      <c r="H158" s="29"/>
      <c r="I158" s="30">
        <f t="shared" si="32"/>
        <v>30</v>
      </c>
      <c r="J158" s="30">
        <f t="shared" si="32"/>
        <v>30</v>
      </c>
      <c r="K158" s="31">
        <f>K159</f>
        <v>30</v>
      </c>
    </row>
    <row r="159" spans="1:11" ht="36">
      <c r="A159" s="107"/>
      <c r="B159" s="7"/>
      <c r="C159" s="33" t="s">
        <v>34</v>
      </c>
      <c r="D159" s="34" t="s">
        <v>21</v>
      </c>
      <c r="E159" s="34" t="s">
        <v>117</v>
      </c>
      <c r="F159" s="40" t="s">
        <v>74</v>
      </c>
      <c r="G159" s="40" t="s">
        <v>139</v>
      </c>
      <c r="H159" s="40" t="s">
        <v>35</v>
      </c>
      <c r="I159" s="35">
        <v>30</v>
      </c>
      <c r="J159" s="35">
        <v>30</v>
      </c>
      <c r="K159" s="36">
        <v>30</v>
      </c>
    </row>
    <row r="160" spans="1:11" ht="80.45" customHeight="1">
      <c r="A160" s="107"/>
      <c r="B160" s="7"/>
      <c r="C160" s="32" t="s">
        <v>226</v>
      </c>
      <c r="D160" s="29" t="s">
        <v>21</v>
      </c>
      <c r="E160" s="29" t="s">
        <v>117</v>
      </c>
      <c r="F160" s="29" t="s">
        <v>74</v>
      </c>
      <c r="G160" s="29" t="s">
        <v>140</v>
      </c>
      <c r="H160" s="29"/>
      <c r="I160" s="30">
        <f t="shared" ref="I160:K161" si="33">I162</f>
        <v>1324</v>
      </c>
      <c r="J160" s="30">
        <f t="shared" si="33"/>
        <v>0</v>
      </c>
      <c r="K160" s="31">
        <f t="shared" si="33"/>
        <v>0</v>
      </c>
    </row>
    <row r="161" spans="1:11" ht="29.45" customHeight="1">
      <c r="A161" s="107"/>
      <c r="B161" s="7"/>
      <c r="C161" s="44" t="s">
        <v>80</v>
      </c>
      <c r="D161" s="29" t="s">
        <v>21</v>
      </c>
      <c r="E161" s="29" t="s">
        <v>117</v>
      </c>
      <c r="F161" s="29" t="s">
        <v>74</v>
      </c>
      <c r="G161" s="29" t="s">
        <v>141</v>
      </c>
      <c r="H161" s="29"/>
      <c r="I161" s="30">
        <f t="shared" si="33"/>
        <v>1324</v>
      </c>
      <c r="J161" s="30">
        <f t="shared" si="33"/>
        <v>0</v>
      </c>
      <c r="K161" s="31">
        <f t="shared" si="33"/>
        <v>0</v>
      </c>
    </row>
    <row r="162" spans="1:11" ht="48" customHeight="1">
      <c r="A162" s="107"/>
      <c r="B162" s="7"/>
      <c r="C162" s="32" t="s">
        <v>132</v>
      </c>
      <c r="D162" s="29" t="s">
        <v>21</v>
      </c>
      <c r="E162" s="29" t="s">
        <v>117</v>
      </c>
      <c r="F162" s="29" t="s">
        <v>74</v>
      </c>
      <c r="G162" s="56" t="s">
        <v>253</v>
      </c>
      <c r="H162" s="34"/>
      <c r="I162" s="30">
        <f t="shared" ref="I162:K163" si="34">I163</f>
        <v>1324</v>
      </c>
      <c r="J162" s="30">
        <f t="shared" si="34"/>
        <v>0</v>
      </c>
      <c r="K162" s="31">
        <f t="shared" si="34"/>
        <v>0</v>
      </c>
    </row>
    <row r="163" spans="1:11" ht="70.150000000000006" customHeight="1">
      <c r="A163" s="107"/>
      <c r="B163" s="7"/>
      <c r="C163" s="43" t="s">
        <v>251</v>
      </c>
      <c r="D163" s="29" t="s">
        <v>21</v>
      </c>
      <c r="E163" s="29" t="s">
        <v>117</v>
      </c>
      <c r="F163" s="29" t="s">
        <v>74</v>
      </c>
      <c r="G163" s="56" t="s">
        <v>263</v>
      </c>
      <c r="H163" s="34"/>
      <c r="I163" s="30">
        <f t="shared" si="34"/>
        <v>1324</v>
      </c>
      <c r="J163" s="30">
        <f t="shared" si="34"/>
        <v>0</v>
      </c>
      <c r="K163" s="31">
        <f t="shared" si="34"/>
        <v>0</v>
      </c>
    </row>
    <row r="164" spans="1:11" ht="39" customHeight="1">
      <c r="A164" s="107"/>
      <c r="B164" s="7"/>
      <c r="C164" s="33" t="s">
        <v>34</v>
      </c>
      <c r="D164" s="40" t="s">
        <v>21</v>
      </c>
      <c r="E164" s="40" t="s">
        <v>117</v>
      </c>
      <c r="F164" s="40" t="s">
        <v>74</v>
      </c>
      <c r="G164" s="58" t="s">
        <v>263</v>
      </c>
      <c r="H164" s="34" t="s">
        <v>35</v>
      </c>
      <c r="I164" s="35">
        <v>1324</v>
      </c>
      <c r="J164" s="35">
        <v>0</v>
      </c>
      <c r="K164" s="36">
        <v>0</v>
      </c>
    </row>
    <row r="165" spans="1:11" ht="63.75" customHeight="1">
      <c r="A165" s="107"/>
      <c r="B165" s="7"/>
      <c r="C165" s="32" t="s">
        <v>227</v>
      </c>
      <c r="D165" s="29" t="s">
        <v>21</v>
      </c>
      <c r="E165" s="29" t="s">
        <v>117</v>
      </c>
      <c r="F165" s="29" t="s">
        <v>74</v>
      </c>
      <c r="G165" s="29" t="s">
        <v>142</v>
      </c>
      <c r="H165" s="29"/>
      <c r="I165" s="30">
        <f>I166+I174+I170</f>
        <v>18452</v>
      </c>
      <c r="J165" s="30">
        <f t="shared" ref="J165:K167" si="35">J166</f>
        <v>0</v>
      </c>
      <c r="K165" s="31">
        <f t="shared" si="35"/>
        <v>0</v>
      </c>
    </row>
    <row r="166" spans="1:11" ht="42" customHeight="1">
      <c r="A166" s="107"/>
      <c r="B166" s="7"/>
      <c r="C166" s="59" t="s">
        <v>238</v>
      </c>
      <c r="D166" s="60" t="s">
        <v>21</v>
      </c>
      <c r="E166" s="60" t="s">
        <v>117</v>
      </c>
      <c r="F166" s="60" t="s">
        <v>74</v>
      </c>
      <c r="G166" s="60" t="s">
        <v>237</v>
      </c>
      <c r="H166" s="29"/>
      <c r="I166" s="30">
        <f>I167</f>
        <v>11999.9</v>
      </c>
      <c r="J166" s="30">
        <f t="shared" si="35"/>
        <v>0</v>
      </c>
      <c r="K166" s="31">
        <f t="shared" si="35"/>
        <v>0</v>
      </c>
    </row>
    <row r="167" spans="1:11" ht="42" customHeight="1">
      <c r="A167" s="107"/>
      <c r="B167" s="7"/>
      <c r="C167" s="59" t="s">
        <v>239</v>
      </c>
      <c r="D167" s="60" t="s">
        <v>21</v>
      </c>
      <c r="E167" s="60" t="s">
        <v>117</v>
      </c>
      <c r="F167" s="60" t="s">
        <v>74</v>
      </c>
      <c r="G167" s="60" t="s">
        <v>254</v>
      </c>
      <c r="H167" s="29"/>
      <c r="I167" s="30">
        <f>I168</f>
        <v>11999.9</v>
      </c>
      <c r="J167" s="30">
        <f t="shared" si="35"/>
        <v>0</v>
      </c>
      <c r="K167" s="31">
        <f t="shared" si="35"/>
        <v>0</v>
      </c>
    </row>
    <row r="168" spans="1:11" ht="39" customHeight="1">
      <c r="A168" s="107"/>
      <c r="B168" s="7"/>
      <c r="C168" s="61" t="s">
        <v>195</v>
      </c>
      <c r="D168" s="60" t="s">
        <v>21</v>
      </c>
      <c r="E168" s="60" t="s">
        <v>117</v>
      </c>
      <c r="F168" s="60" t="s">
        <v>74</v>
      </c>
      <c r="G168" s="60" t="s">
        <v>255</v>
      </c>
      <c r="H168" s="60"/>
      <c r="I168" s="30">
        <f>I169</f>
        <v>11999.9</v>
      </c>
      <c r="J168" s="30">
        <f>J169</f>
        <v>0</v>
      </c>
      <c r="K168" s="31">
        <f>K169</f>
        <v>0</v>
      </c>
    </row>
    <row r="169" spans="1:11" ht="36">
      <c r="A169" s="107"/>
      <c r="B169" s="7"/>
      <c r="C169" s="62" t="s">
        <v>34</v>
      </c>
      <c r="D169" s="63" t="s">
        <v>21</v>
      </c>
      <c r="E169" s="63" t="s">
        <v>117</v>
      </c>
      <c r="F169" s="63" t="s">
        <v>74</v>
      </c>
      <c r="G169" s="63" t="s">
        <v>255</v>
      </c>
      <c r="H169" s="63" t="s">
        <v>35</v>
      </c>
      <c r="I169" s="35">
        <v>11999.9</v>
      </c>
      <c r="J169" s="35">
        <v>0</v>
      </c>
      <c r="K169" s="36">
        <v>0</v>
      </c>
    </row>
    <row r="170" spans="1:11" ht="21.75" hidden="1" customHeight="1">
      <c r="A170" s="107"/>
      <c r="B170" s="7"/>
      <c r="C170" s="59" t="s">
        <v>80</v>
      </c>
      <c r="D170" s="29" t="s">
        <v>21</v>
      </c>
      <c r="E170" s="29" t="s">
        <v>117</v>
      </c>
      <c r="F170" s="29" t="s">
        <v>74</v>
      </c>
      <c r="G170" s="60" t="s">
        <v>271</v>
      </c>
      <c r="H170" s="63"/>
      <c r="I170" s="35">
        <f>I171</f>
        <v>0</v>
      </c>
      <c r="J170" s="35"/>
      <c r="K170" s="36"/>
    </row>
    <row r="171" spans="1:11" ht="39" hidden="1" customHeight="1">
      <c r="A171" s="107"/>
      <c r="B171" s="7"/>
      <c r="C171" s="59" t="s">
        <v>274</v>
      </c>
      <c r="D171" s="29" t="s">
        <v>21</v>
      </c>
      <c r="E171" s="29" t="s">
        <v>117</v>
      </c>
      <c r="F171" s="29" t="s">
        <v>74</v>
      </c>
      <c r="G171" s="60" t="s">
        <v>272</v>
      </c>
      <c r="H171" s="63"/>
      <c r="I171" s="35">
        <f>I172</f>
        <v>0</v>
      </c>
      <c r="J171" s="35"/>
      <c r="K171" s="36"/>
    </row>
    <row r="172" spans="1:11" ht="23.25" hidden="1" customHeight="1">
      <c r="A172" s="107"/>
      <c r="B172" s="7"/>
      <c r="C172" s="64" t="s">
        <v>275</v>
      </c>
      <c r="D172" s="29" t="s">
        <v>21</v>
      </c>
      <c r="E172" s="29" t="s">
        <v>117</v>
      </c>
      <c r="F172" s="29" t="s">
        <v>74</v>
      </c>
      <c r="G172" s="60" t="s">
        <v>273</v>
      </c>
      <c r="H172" s="63"/>
      <c r="I172" s="35">
        <f>I173</f>
        <v>0</v>
      </c>
      <c r="J172" s="35"/>
      <c r="K172" s="36"/>
    </row>
    <row r="173" spans="1:11" ht="36" hidden="1" customHeight="1">
      <c r="A173" s="107"/>
      <c r="B173" s="7"/>
      <c r="C173" s="62" t="s">
        <v>34</v>
      </c>
      <c r="D173" s="34" t="s">
        <v>21</v>
      </c>
      <c r="E173" s="34" t="s">
        <v>117</v>
      </c>
      <c r="F173" s="34" t="s">
        <v>74</v>
      </c>
      <c r="G173" s="63" t="s">
        <v>273</v>
      </c>
      <c r="H173" s="63" t="s">
        <v>35</v>
      </c>
      <c r="I173" s="35">
        <f>180-180</f>
        <v>0</v>
      </c>
      <c r="J173" s="35"/>
      <c r="K173" s="36"/>
    </row>
    <row r="174" spans="1:11" ht="25.9" customHeight="1">
      <c r="A174" s="107"/>
      <c r="B174" s="7"/>
      <c r="C174" s="44" t="s">
        <v>240</v>
      </c>
      <c r="D174" s="29" t="s">
        <v>21</v>
      </c>
      <c r="E174" s="29" t="s">
        <v>117</v>
      </c>
      <c r="F174" s="29" t="s">
        <v>74</v>
      </c>
      <c r="G174" s="29" t="s">
        <v>236</v>
      </c>
      <c r="H174" s="29"/>
      <c r="I174" s="30">
        <f>I176</f>
        <v>6452.1</v>
      </c>
      <c r="J174" s="30">
        <f>J176</f>
        <v>0</v>
      </c>
      <c r="K174" s="31">
        <f>K176</f>
        <v>0</v>
      </c>
    </row>
    <row r="175" spans="1:11" ht="37.5">
      <c r="A175" s="107"/>
      <c r="B175" s="7"/>
      <c r="C175" s="32" t="s">
        <v>241</v>
      </c>
      <c r="D175" s="29" t="s">
        <v>21</v>
      </c>
      <c r="E175" s="29" t="s">
        <v>117</v>
      </c>
      <c r="F175" s="29" t="s">
        <v>74</v>
      </c>
      <c r="G175" s="56" t="s">
        <v>234</v>
      </c>
      <c r="H175" s="34"/>
      <c r="I175" s="30">
        <f t="shared" ref="I175:K176" si="36">I176</f>
        <v>6452.1</v>
      </c>
      <c r="J175" s="30">
        <f t="shared" si="36"/>
        <v>0</v>
      </c>
      <c r="K175" s="31">
        <f t="shared" si="36"/>
        <v>0</v>
      </c>
    </row>
    <row r="176" spans="1:11" ht="45" customHeight="1">
      <c r="A176" s="107"/>
      <c r="B176" s="7"/>
      <c r="C176" s="32" t="s">
        <v>235</v>
      </c>
      <c r="D176" s="29" t="s">
        <v>21</v>
      </c>
      <c r="E176" s="29" t="s">
        <v>117</v>
      </c>
      <c r="F176" s="29" t="s">
        <v>74</v>
      </c>
      <c r="G176" s="56" t="s">
        <v>233</v>
      </c>
      <c r="H176" s="34"/>
      <c r="I176" s="30">
        <f t="shared" si="36"/>
        <v>6452.1</v>
      </c>
      <c r="J176" s="30">
        <f t="shared" si="36"/>
        <v>0</v>
      </c>
      <c r="K176" s="31">
        <f t="shared" si="36"/>
        <v>0</v>
      </c>
    </row>
    <row r="177" spans="1:11" ht="36">
      <c r="A177" s="107"/>
      <c r="B177" s="7"/>
      <c r="C177" s="33" t="s">
        <v>34</v>
      </c>
      <c r="D177" s="40" t="s">
        <v>21</v>
      </c>
      <c r="E177" s="40" t="s">
        <v>117</v>
      </c>
      <c r="F177" s="40" t="s">
        <v>74</v>
      </c>
      <c r="G177" s="58" t="s">
        <v>233</v>
      </c>
      <c r="H177" s="34" t="s">
        <v>35</v>
      </c>
      <c r="I177" s="35">
        <v>6452.1</v>
      </c>
      <c r="J177" s="35">
        <v>0</v>
      </c>
      <c r="K177" s="36">
        <v>0</v>
      </c>
    </row>
    <row r="178" spans="1:11" ht="39.75" customHeight="1">
      <c r="A178" s="107"/>
      <c r="B178" s="7"/>
      <c r="C178" s="32" t="s">
        <v>42</v>
      </c>
      <c r="D178" s="29" t="s">
        <v>21</v>
      </c>
      <c r="E178" s="29" t="s">
        <v>117</v>
      </c>
      <c r="F178" s="29" t="s">
        <v>74</v>
      </c>
      <c r="G178" s="29" t="s">
        <v>43</v>
      </c>
      <c r="H178" s="29"/>
      <c r="I178" s="30">
        <f t="shared" ref="I178:K180" si="37">I179</f>
        <v>174.3</v>
      </c>
      <c r="J178" s="30">
        <f t="shared" si="37"/>
        <v>0</v>
      </c>
      <c r="K178" s="31">
        <f t="shared" si="37"/>
        <v>0</v>
      </c>
    </row>
    <row r="179" spans="1:11" ht="18.75">
      <c r="A179" s="107"/>
      <c r="B179" s="7"/>
      <c r="C179" s="32" t="s">
        <v>44</v>
      </c>
      <c r="D179" s="29" t="s">
        <v>21</v>
      </c>
      <c r="E179" s="29" t="s">
        <v>117</v>
      </c>
      <c r="F179" s="29" t="s">
        <v>74</v>
      </c>
      <c r="G179" s="29" t="s">
        <v>45</v>
      </c>
      <c r="H179" s="29"/>
      <c r="I179" s="30">
        <f>I180</f>
        <v>174.3</v>
      </c>
      <c r="J179" s="30">
        <f t="shared" si="37"/>
        <v>0</v>
      </c>
      <c r="K179" s="30">
        <f t="shared" si="37"/>
        <v>0</v>
      </c>
    </row>
    <row r="180" spans="1:11" ht="18.75">
      <c r="A180" s="107"/>
      <c r="B180" s="7"/>
      <c r="C180" s="28" t="s">
        <v>280</v>
      </c>
      <c r="D180" s="29" t="s">
        <v>21</v>
      </c>
      <c r="E180" s="29" t="s">
        <v>117</v>
      </c>
      <c r="F180" s="29" t="s">
        <v>74</v>
      </c>
      <c r="G180" s="56" t="s">
        <v>277</v>
      </c>
      <c r="H180" s="34"/>
      <c r="I180" s="30">
        <f>I181</f>
        <v>174.3</v>
      </c>
      <c r="J180" s="30">
        <f t="shared" si="37"/>
        <v>0</v>
      </c>
      <c r="K180" s="30">
        <f t="shared" si="37"/>
        <v>0</v>
      </c>
    </row>
    <row r="181" spans="1:11" ht="36">
      <c r="A181" s="107"/>
      <c r="B181" s="7"/>
      <c r="C181" s="33" t="s">
        <v>34</v>
      </c>
      <c r="D181" s="34" t="s">
        <v>21</v>
      </c>
      <c r="E181" s="34" t="s">
        <v>117</v>
      </c>
      <c r="F181" s="34" t="s">
        <v>74</v>
      </c>
      <c r="G181" s="34" t="s">
        <v>277</v>
      </c>
      <c r="H181" s="34" t="s">
        <v>35</v>
      </c>
      <c r="I181" s="35">
        <f>108.9+65.4</f>
        <v>174.3</v>
      </c>
      <c r="J181" s="35">
        <v>0</v>
      </c>
      <c r="K181" s="36">
        <v>0</v>
      </c>
    </row>
    <row r="182" spans="1:11" ht="18.75">
      <c r="A182" s="107"/>
      <c r="B182" s="7"/>
      <c r="C182" s="28" t="s">
        <v>143</v>
      </c>
      <c r="D182" s="38" t="s">
        <v>21</v>
      </c>
      <c r="E182" s="47" t="s">
        <v>144</v>
      </c>
      <c r="F182" s="34"/>
      <c r="G182" s="34"/>
      <c r="H182" s="34"/>
      <c r="I182" s="30">
        <f t="shared" ref="I182:K183" si="38">I183</f>
        <v>30</v>
      </c>
      <c r="J182" s="30">
        <f t="shared" si="38"/>
        <v>30</v>
      </c>
      <c r="K182" s="31">
        <f t="shared" si="38"/>
        <v>30</v>
      </c>
    </row>
    <row r="183" spans="1:11" ht="37.5">
      <c r="A183" s="107"/>
      <c r="B183" s="7"/>
      <c r="C183" s="28" t="s">
        <v>145</v>
      </c>
      <c r="D183" s="38" t="s">
        <v>21</v>
      </c>
      <c r="E183" s="47" t="s">
        <v>144</v>
      </c>
      <c r="F183" s="47" t="s">
        <v>117</v>
      </c>
      <c r="G183" s="34"/>
      <c r="H183" s="34"/>
      <c r="I183" s="30">
        <f t="shared" si="38"/>
        <v>30</v>
      </c>
      <c r="J183" s="30">
        <f t="shared" si="38"/>
        <v>30</v>
      </c>
      <c r="K183" s="31">
        <f t="shared" si="38"/>
        <v>30</v>
      </c>
    </row>
    <row r="184" spans="1:11" ht="61.5" customHeight="1">
      <c r="A184" s="107"/>
      <c r="B184" s="7"/>
      <c r="C184" s="28" t="s">
        <v>228</v>
      </c>
      <c r="D184" s="29" t="s">
        <v>21</v>
      </c>
      <c r="E184" s="29" t="s">
        <v>144</v>
      </c>
      <c r="F184" s="29" t="s">
        <v>117</v>
      </c>
      <c r="G184" s="29" t="s">
        <v>146</v>
      </c>
      <c r="H184" s="29"/>
      <c r="I184" s="30">
        <f t="shared" ref="I184:K185" si="39">I186</f>
        <v>30</v>
      </c>
      <c r="J184" s="30">
        <f t="shared" si="39"/>
        <v>30</v>
      </c>
      <c r="K184" s="31">
        <f t="shared" si="39"/>
        <v>30</v>
      </c>
    </row>
    <row r="185" spans="1:11" ht="57.6" customHeight="1">
      <c r="A185" s="107"/>
      <c r="B185" s="7"/>
      <c r="C185" s="44" t="s">
        <v>80</v>
      </c>
      <c r="D185" s="29" t="s">
        <v>21</v>
      </c>
      <c r="E185" s="29" t="s">
        <v>144</v>
      </c>
      <c r="F185" s="29" t="s">
        <v>117</v>
      </c>
      <c r="G185" s="29" t="s">
        <v>147</v>
      </c>
      <c r="H185" s="29"/>
      <c r="I185" s="30">
        <f t="shared" si="39"/>
        <v>30</v>
      </c>
      <c r="J185" s="30">
        <f t="shared" si="39"/>
        <v>30</v>
      </c>
      <c r="K185" s="31">
        <f t="shared" si="39"/>
        <v>30</v>
      </c>
    </row>
    <row r="186" spans="1:11" ht="50.25" customHeight="1">
      <c r="A186" s="107"/>
      <c r="B186" s="7"/>
      <c r="C186" s="44" t="s">
        <v>148</v>
      </c>
      <c r="D186" s="29" t="s">
        <v>21</v>
      </c>
      <c r="E186" s="29" t="s">
        <v>144</v>
      </c>
      <c r="F186" s="29" t="s">
        <v>117</v>
      </c>
      <c r="G186" s="29" t="s">
        <v>209</v>
      </c>
      <c r="H186" s="29"/>
      <c r="I186" s="30">
        <f t="shared" ref="I186:K187" si="40">I187</f>
        <v>30</v>
      </c>
      <c r="J186" s="30">
        <f t="shared" si="40"/>
        <v>30</v>
      </c>
      <c r="K186" s="31">
        <f t="shared" si="40"/>
        <v>30</v>
      </c>
    </row>
    <row r="187" spans="1:11" ht="39.75" customHeight="1">
      <c r="A187" s="107"/>
      <c r="B187" s="7"/>
      <c r="C187" s="28" t="s">
        <v>149</v>
      </c>
      <c r="D187" s="29" t="s">
        <v>21</v>
      </c>
      <c r="E187" s="29" t="s">
        <v>144</v>
      </c>
      <c r="F187" s="29" t="s">
        <v>117</v>
      </c>
      <c r="G187" s="29" t="s">
        <v>210</v>
      </c>
      <c r="H187" s="29"/>
      <c r="I187" s="30">
        <f t="shared" si="40"/>
        <v>30</v>
      </c>
      <c r="J187" s="30">
        <f t="shared" si="40"/>
        <v>30</v>
      </c>
      <c r="K187" s="31">
        <f t="shared" si="40"/>
        <v>30</v>
      </c>
    </row>
    <row r="188" spans="1:11" ht="33.75" customHeight="1">
      <c r="A188" s="107"/>
      <c r="B188" s="7"/>
      <c r="C188" s="33" t="s">
        <v>34</v>
      </c>
      <c r="D188" s="34" t="s">
        <v>21</v>
      </c>
      <c r="E188" s="34" t="s">
        <v>144</v>
      </c>
      <c r="F188" s="34" t="s">
        <v>117</v>
      </c>
      <c r="G188" s="34" t="s">
        <v>210</v>
      </c>
      <c r="H188" s="34" t="s">
        <v>35</v>
      </c>
      <c r="I188" s="35">
        <v>30</v>
      </c>
      <c r="J188" s="35">
        <v>30</v>
      </c>
      <c r="K188" s="36">
        <v>30</v>
      </c>
    </row>
    <row r="189" spans="1:11" ht="58.5" customHeight="1">
      <c r="A189" s="107"/>
      <c r="B189" s="7"/>
      <c r="C189" s="28" t="s">
        <v>150</v>
      </c>
      <c r="D189" s="29" t="s">
        <v>21</v>
      </c>
      <c r="E189" s="29" t="s">
        <v>151</v>
      </c>
      <c r="F189" s="29"/>
      <c r="G189" s="29" t="s">
        <v>24</v>
      </c>
      <c r="H189" s="29" t="s">
        <v>24</v>
      </c>
      <c r="I189" s="30">
        <f>I190+I200</f>
        <v>31954.799999999999</v>
      </c>
      <c r="J189" s="30">
        <f>J190+J200</f>
        <v>32372.6</v>
      </c>
      <c r="K189" s="31">
        <f>K190+K200</f>
        <v>32955.599999999999</v>
      </c>
    </row>
    <row r="190" spans="1:11" ht="36.75" customHeight="1">
      <c r="A190" s="107"/>
      <c r="B190" s="7"/>
      <c r="C190" s="28" t="s">
        <v>152</v>
      </c>
      <c r="D190" s="29" t="s">
        <v>21</v>
      </c>
      <c r="E190" s="29" t="s">
        <v>151</v>
      </c>
      <c r="F190" s="29" t="s">
        <v>23</v>
      </c>
      <c r="G190" s="29"/>
      <c r="H190" s="47"/>
      <c r="I190" s="30">
        <f>I191</f>
        <v>31433.8</v>
      </c>
      <c r="J190" s="30">
        <f>J191</f>
        <v>32022.6</v>
      </c>
      <c r="K190" s="31">
        <f>K191</f>
        <v>32605.599999999999</v>
      </c>
    </row>
    <row r="191" spans="1:11" ht="73.5" customHeight="1">
      <c r="A191" s="107"/>
      <c r="B191" s="7"/>
      <c r="C191" s="28" t="s">
        <v>229</v>
      </c>
      <c r="D191" s="29" t="s">
        <v>21</v>
      </c>
      <c r="E191" s="29" t="s">
        <v>151</v>
      </c>
      <c r="F191" s="29" t="s">
        <v>23</v>
      </c>
      <c r="G191" s="29" t="s">
        <v>153</v>
      </c>
      <c r="H191" s="47"/>
      <c r="I191" s="30">
        <f t="shared" ref="I191:K192" si="41">I192</f>
        <v>31433.8</v>
      </c>
      <c r="J191" s="30">
        <f t="shared" si="41"/>
        <v>32022.6</v>
      </c>
      <c r="K191" s="31">
        <f>K192</f>
        <v>32605.599999999999</v>
      </c>
    </row>
    <row r="192" spans="1:11" ht="40.15" customHeight="1">
      <c r="A192" s="107"/>
      <c r="B192" s="7"/>
      <c r="C192" s="44" t="s">
        <v>80</v>
      </c>
      <c r="D192" s="29" t="s">
        <v>21</v>
      </c>
      <c r="E192" s="29" t="s">
        <v>151</v>
      </c>
      <c r="F192" s="29" t="s">
        <v>23</v>
      </c>
      <c r="G192" s="29" t="s">
        <v>154</v>
      </c>
      <c r="H192" s="47"/>
      <c r="I192" s="30">
        <f>I193</f>
        <v>31433.8</v>
      </c>
      <c r="J192" s="30">
        <f t="shared" si="41"/>
        <v>32022.6</v>
      </c>
      <c r="K192" s="31">
        <f t="shared" si="41"/>
        <v>32605.599999999999</v>
      </c>
    </row>
    <row r="193" spans="1:11" ht="60.75" customHeight="1">
      <c r="A193" s="107"/>
      <c r="B193" s="7"/>
      <c r="C193" s="28" t="s">
        <v>155</v>
      </c>
      <c r="D193" s="29" t="s">
        <v>21</v>
      </c>
      <c r="E193" s="29" t="s">
        <v>151</v>
      </c>
      <c r="F193" s="29" t="s">
        <v>23</v>
      </c>
      <c r="G193" s="29" t="s">
        <v>156</v>
      </c>
      <c r="H193" s="47"/>
      <c r="I193" s="30">
        <f>I194+I198</f>
        <v>31433.8</v>
      </c>
      <c r="J193" s="30">
        <f>J194+J198</f>
        <v>32022.6</v>
      </c>
      <c r="K193" s="31">
        <f>K194+K198</f>
        <v>32605.599999999999</v>
      </c>
    </row>
    <row r="194" spans="1:11" ht="23.65" customHeight="1">
      <c r="A194" s="107"/>
      <c r="B194" s="7"/>
      <c r="C194" s="44" t="s">
        <v>157</v>
      </c>
      <c r="D194" s="29" t="s">
        <v>21</v>
      </c>
      <c r="E194" s="47" t="s">
        <v>151</v>
      </c>
      <c r="F194" s="39" t="s">
        <v>23</v>
      </c>
      <c r="G194" s="39" t="s">
        <v>158</v>
      </c>
      <c r="H194" s="34"/>
      <c r="I194" s="30">
        <f>I195+I196+I197</f>
        <v>18191.199999999997</v>
      </c>
      <c r="J194" s="30">
        <f>J195+J196+J197</f>
        <v>22464.399999999998</v>
      </c>
      <c r="K194" s="31">
        <f>K195+K196+K197</f>
        <v>23047.399999999998</v>
      </c>
    </row>
    <row r="195" spans="1:11" ht="57.75" customHeight="1">
      <c r="A195" s="107"/>
      <c r="B195" s="7"/>
      <c r="C195" s="33" t="s">
        <v>32</v>
      </c>
      <c r="D195" s="34" t="s">
        <v>21</v>
      </c>
      <c r="E195" s="34" t="s">
        <v>151</v>
      </c>
      <c r="F195" s="34" t="s">
        <v>23</v>
      </c>
      <c r="G195" s="34" t="s">
        <v>158</v>
      </c>
      <c r="H195" s="34" t="s">
        <v>33</v>
      </c>
      <c r="I195" s="35">
        <f>14425.8-71.9-21.7-1842.2</f>
        <v>12489.999999999998</v>
      </c>
      <c r="J195" s="35">
        <v>17481.599999999999</v>
      </c>
      <c r="K195" s="36">
        <v>18057.099999999999</v>
      </c>
    </row>
    <row r="196" spans="1:11" ht="50.25" customHeight="1">
      <c r="A196" s="107"/>
      <c r="B196" s="7"/>
      <c r="C196" s="33" t="s">
        <v>34</v>
      </c>
      <c r="D196" s="34" t="s">
        <v>21</v>
      </c>
      <c r="E196" s="34" t="s">
        <v>151</v>
      </c>
      <c r="F196" s="34" t="s">
        <v>23</v>
      </c>
      <c r="G196" s="34" t="s">
        <v>158</v>
      </c>
      <c r="H196" s="34" t="s">
        <v>35</v>
      </c>
      <c r="I196" s="35">
        <v>5502.2</v>
      </c>
      <c r="J196" s="35">
        <f>4861-68.2</f>
        <v>4792.8</v>
      </c>
      <c r="K196" s="36">
        <v>4800.3</v>
      </c>
    </row>
    <row r="197" spans="1:11" ht="24.75" customHeight="1">
      <c r="A197" s="107"/>
      <c r="B197" s="7"/>
      <c r="C197" s="33" t="s">
        <v>36</v>
      </c>
      <c r="D197" s="34" t="s">
        <v>21</v>
      </c>
      <c r="E197" s="34" t="s">
        <v>151</v>
      </c>
      <c r="F197" s="34" t="s">
        <v>23</v>
      </c>
      <c r="G197" s="34" t="s">
        <v>158</v>
      </c>
      <c r="H197" s="34" t="s">
        <v>37</v>
      </c>
      <c r="I197" s="35">
        <v>199</v>
      </c>
      <c r="J197" s="35">
        <v>190</v>
      </c>
      <c r="K197" s="36">
        <v>190</v>
      </c>
    </row>
    <row r="198" spans="1:11" ht="35.25" customHeight="1">
      <c r="A198" s="107"/>
      <c r="B198" s="7"/>
      <c r="C198" s="44" t="s">
        <v>159</v>
      </c>
      <c r="D198" s="29" t="s">
        <v>21</v>
      </c>
      <c r="E198" s="47" t="s">
        <v>151</v>
      </c>
      <c r="F198" s="39" t="s">
        <v>23</v>
      </c>
      <c r="G198" s="39" t="s">
        <v>160</v>
      </c>
      <c r="H198" s="34"/>
      <c r="I198" s="30">
        <f>I199</f>
        <v>13242.600000000002</v>
      </c>
      <c r="J198" s="30">
        <f>J199</f>
        <v>9558.2000000000007</v>
      </c>
      <c r="K198" s="31">
        <f>K199</f>
        <v>9558.2000000000007</v>
      </c>
    </row>
    <row r="199" spans="1:11" ht="36.75" customHeight="1">
      <c r="A199" s="107"/>
      <c r="B199" s="7"/>
      <c r="C199" s="33" t="s">
        <v>32</v>
      </c>
      <c r="D199" s="34" t="s">
        <v>21</v>
      </c>
      <c r="E199" s="34" t="s">
        <v>151</v>
      </c>
      <c r="F199" s="34" t="s">
        <v>23</v>
      </c>
      <c r="G199" s="34" t="s">
        <v>160</v>
      </c>
      <c r="H199" s="34" t="s">
        <v>33</v>
      </c>
      <c r="I199" s="35">
        <f>9558.2+1842.2+1842.2</f>
        <v>13242.600000000002</v>
      </c>
      <c r="J199" s="35">
        <v>9558.2000000000007</v>
      </c>
      <c r="K199" s="36">
        <v>9558.2000000000007</v>
      </c>
    </row>
    <row r="200" spans="1:11" ht="66.75" customHeight="1">
      <c r="A200" s="107"/>
      <c r="B200" s="7"/>
      <c r="C200" s="28" t="s">
        <v>161</v>
      </c>
      <c r="D200" s="29" t="s">
        <v>21</v>
      </c>
      <c r="E200" s="29" t="s">
        <v>151</v>
      </c>
      <c r="F200" s="29" t="s">
        <v>25</v>
      </c>
      <c r="G200" s="29" t="s">
        <v>24</v>
      </c>
      <c r="H200" s="29" t="s">
        <v>24</v>
      </c>
      <c r="I200" s="30">
        <f t="shared" ref="I200:K202" si="42">I201</f>
        <v>521</v>
      </c>
      <c r="J200" s="30">
        <f t="shared" si="42"/>
        <v>350</v>
      </c>
      <c r="K200" s="31">
        <f t="shared" si="42"/>
        <v>350</v>
      </c>
    </row>
    <row r="201" spans="1:11" ht="37.35" customHeight="1">
      <c r="A201" s="107"/>
      <c r="B201" s="7"/>
      <c r="C201" s="28" t="s">
        <v>229</v>
      </c>
      <c r="D201" s="29" t="s">
        <v>21</v>
      </c>
      <c r="E201" s="29" t="s">
        <v>151</v>
      </c>
      <c r="F201" s="29" t="s">
        <v>25</v>
      </c>
      <c r="G201" s="29" t="s">
        <v>153</v>
      </c>
      <c r="H201" s="47"/>
      <c r="I201" s="30">
        <f t="shared" si="42"/>
        <v>521</v>
      </c>
      <c r="J201" s="30">
        <f t="shared" si="42"/>
        <v>350</v>
      </c>
      <c r="K201" s="31">
        <f t="shared" si="42"/>
        <v>350</v>
      </c>
    </row>
    <row r="202" spans="1:11" ht="18.75">
      <c r="A202" s="107"/>
      <c r="B202" s="7"/>
      <c r="C202" s="44" t="s">
        <v>80</v>
      </c>
      <c r="D202" s="29" t="s">
        <v>21</v>
      </c>
      <c r="E202" s="29" t="s">
        <v>151</v>
      </c>
      <c r="F202" s="29" t="s">
        <v>25</v>
      </c>
      <c r="G202" s="29" t="s">
        <v>154</v>
      </c>
      <c r="H202" s="47"/>
      <c r="I202" s="30">
        <f t="shared" si="42"/>
        <v>521</v>
      </c>
      <c r="J202" s="30">
        <f t="shared" si="42"/>
        <v>350</v>
      </c>
      <c r="K202" s="31">
        <f t="shared" si="42"/>
        <v>350</v>
      </c>
    </row>
    <row r="203" spans="1:11" ht="37.5">
      <c r="A203" s="107"/>
      <c r="B203" s="7"/>
      <c r="C203" s="28" t="s">
        <v>162</v>
      </c>
      <c r="D203" s="29" t="s">
        <v>21</v>
      </c>
      <c r="E203" s="29" t="s">
        <v>151</v>
      </c>
      <c r="F203" s="29" t="s">
        <v>25</v>
      </c>
      <c r="G203" s="29" t="s">
        <v>163</v>
      </c>
      <c r="H203" s="47"/>
      <c r="I203" s="30">
        <f>I204+I206</f>
        <v>521</v>
      </c>
      <c r="J203" s="30">
        <f>J204</f>
        <v>350</v>
      </c>
      <c r="K203" s="31">
        <f>K204</f>
        <v>350</v>
      </c>
    </row>
    <row r="204" spans="1:11" ht="18.75">
      <c r="A204" s="107"/>
      <c r="B204" s="7"/>
      <c r="C204" s="43" t="s">
        <v>164</v>
      </c>
      <c r="D204" s="39" t="s">
        <v>21</v>
      </c>
      <c r="E204" s="39" t="s">
        <v>151</v>
      </c>
      <c r="F204" s="39" t="s">
        <v>25</v>
      </c>
      <c r="G204" s="39" t="s">
        <v>165</v>
      </c>
      <c r="H204" s="39"/>
      <c r="I204" s="30">
        <f t="shared" ref="I204:J206" si="43">I205</f>
        <v>380</v>
      </c>
      <c r="J204" s="30">
        <f t="shared" si="43"/>
        <v>350</v>
      </c>
      <c r="K204" s="31">
        <f>K205</f>
        <v>350</v>
      </c>
    </row>
    <row r="205" spans="1:11" ht="36">
      <c r="A205" s="107"/>
      <c r="B205" s="7"/>
      <c r="C205" s="33" t="s">
        <v>34</v>
      </c>
      <c r="D205" s="40" t="s">
        <v>21</v>
      </c>
      <c r="E205" s="40" t="s">
        <v>151</v>
      </c>
      <c r="F205" s="40" t="s">
        <v>25</v>
      </c>
      <c r="G205" s="40" t="s">
        <v>165</v>
      </c>
      <c r="H205" s="40" t="s">
        <v>35</v>
      </c>
      <c r="I205" s="35">
        <f>350+30</f>
        <v>380</v>
      </c>
      <c r="J205" s="35">
        <v>350</v>
      </c>
      <c r="K205" s="36">
        <v>350</v>
      </c>
    </row>
    <row r="206" spans="1:11" ht="56.25">
      <c r="A206" s="107"/>
      <c r="B206" s="7"/>
      <c r="C206" s="43" t="s">
        <v>166</v>
      </c>
      <c r="D206" s="39" t="s">
        <v>21</v>
      </c>
      <c r="E206" s="39" t="s">
        <v>151</v>
      </c>
      <c r="F206" s="39" t="s">
        <v>25</v>
      </c>
      <c r="G206" s="39" t="s">
        <v>167</v>
      </c>
      <c r="H206" s="39"/>
      <c r="I206" s="30">
        <f t="shared" si="43"/>
        <v>141</v>
      </c>
      <c r="J206" s="30">
        <f t="shared" si="43"/>
        <v>0</v>
      </c>
      <c r="K206" s="31">
        <f>K207</f>
        <v>0</v>
      </c>
    </row>
    <row r="207" spans="1:11" ht="18.75">
      <c r="A207" s="107"/>
      <c r="B207" s="7"/>
      <c r="C207" s="33" t="s">
        <v>48</v>
      </c>
      <c r="D207" s="40" t="s">
        <v>21</v>
      </c>
      <c r="E207" s="40" t="s">
        <v>151</v>
      </c>
      <c r="F207" s="40" t="s">
        <v>25</v>
      </c>
      <c r="G207" s="40" t="s">
        <v>167</v>
      </c>
      <c r="H207" s="40" t="s">
        <v>49</v>
      </c>
      <c r="I207" s="35">
        <v>141</v>
      </c>
      <c r="J207" s="35">
        <v>0</v>
      </c>
      <c r="K207" s="36">
        <v>0</v>
      </c>
    </row>
    <row r="208" spans="1:11" ht="18.75" customHeight="1">
      <c r="A208" s="107"/>
      <c r="B208" s="7"/>
      <c r="C208" s="28" t="s">
        <v>168</v>
      </c>
      <c r="D208" s="29" t="s">
        <v>21</v>
      </c>
      <c r="E208" s="29" t="s">
        <v>19</v>
      </c>
      <c r="F208" s="29"/>
      <c r="G208" s="29"/>
      <c r="H208" s="34"/>
      <c r="I208" s="30">
        <f>I209+I214</f>
        <v>845.30000000000007</v>
      </c>
      <c r="J208" s="30">
        <f>J209</f>
        <v>671.9</v>
      </c>
      <c r="K208" s="31">
        <f>K209</f>
        <v>724</v>
      </c>
    </row>
    <row r="209" spans="1:11" ht="61.5" customHeight="1">
      <c r="A209" s="107"/>
      <c r="B209" s="7"/>
      <c r="C209" s="28" t="s">
        <v>169</v>
      </c>
      <c r="D209" s="29" t="s">
        <v>21</v>
      </c>
      <c r="E209" s="29" t="s">
        <v>19</v>
      </c>
      <c r="F209" s="29" t="s">
        <v>23</v>
      </c>
      <c r="G209" s="29"/>
      <c r="H209" s="34"/>
      <c r="I209" s="30">
        <f t="shared" ref="I209:J212" si="44">I210</f>
        <v>623.6</v>
      </c>
      <c r="J209" s="30">
        <f t="shared" si="44"/>
        <v>671.9</v>
      </c>
      <c r="K209" s="31">
        <f>K210</f>
        <v>724</v>
      </c>
    </row>
    <row r="210" spans="1:11" ht="18.75" customHeight="1">
      <c r="A210" s="107"/>
      <c r="B210" s="7"/>
      <c r="C210" s="32" t="s">
        <v>42</v>
      </c>
      <c r="D210" s="29" t="s">
        <v>21</v>
      </c>
      <c r="E210" s="29" t="s">
        <v>19</v>
      </c>
      <c r="F210" s="29" t="s">
        <v>23</v>
      </c>
      <c r="G210" s="29" t="s">
        <v>43</v>
      </c>
      <c r="H210" s="34"/>
      <c r="I210" s="30">
        <f t="shared" si="44"/>
        <v>623.6</v>
      </c>
      <c r="J210" s="30">
        <f t="shared" si="44"/>
        <v>671.9</v>
      </c>
      <c r="K210" s="31">
        <f>K211</f>
        <v>724</v>
      </c>
    </row>
    <row r="211" spans="1:11" ht="37.5" customHeight="1">
      <c r="A211" s="107"/>
      <c r="B211" s="7"/>
      <c r="C211" s="32" t="s">
        <v>44</v>
      </c>
      <c r="D211" s="29" t="s">
        <v>21</v>
      </c>
      <c r="E211" s="29" t="s">
        <v>19</v>
      </c>
      <c r="F211" s="29" t="s">
        <v>23</v>
      </c>
      <c r="G211" s="29" t="s">
        <v>45</v>
      </c>
      <c r="H211" s="29"/>
      <c r="I211" s="30">
        <f t="shared" si="44"/>
        <v>623.6</v>
      </c>
      <c r="J211" s="30">
        <f t="shared" si="44"/>
        <v>671.9</v>
      </c>
      <c r="K211" s="31">
        <f>K212</f>
        <v>724</v>
      </c>
    </row>
    <row r="212" spans="1:11" ht="18.75" customHeight="1">
      <c r="A212" s="107"/>
      <c r="B212" s="7"/>
      <c r="C212" s="28" t="s">
        <v>170</v>
      </c>
      <c r="D212" s="29" t="s">
        <v>21</v>
      </c>
      <c r="E212" s="29" t="s">
        <v>19</v>
      </c>
      <c r="F212" s="29" t="s">
        <v>23</v>
      </c>
      <c r="G212" s="29" t="s">
        <v>171</v>
      </c>
      <c r="H212" s="34"/>
      <c r="I212" s="30">
        <f t="shared" si="44"/>
        <v>623.6</v>
      </c>
      <c r="J212" s="30">
        <f t="shared" si="44"/>
        <v>671.9</v>
      </c>
      <c r="K212" s="31">
        <f>K213</f>
        <v>724</v>
      </c>
    </row>
    <row r="213" spans="1:11" ht="18.75" customHeight="1">
      <c r="A213" s="107"/>
      <c r="B213" s="7"/>
      <c r="C213" s="33" t="s">
        <v>63</v>
      </c>
      <c r="D213" s="34" t="s">
        <v>21</v>
      </c>
      <c r="E213" s="34" t="s">
        <v>19</v>
      </c>
      <c r="F213" s="34" t="s">
        <v>23</v>
      </c>
      <c r="G213" s="65" t="s">
        <v>171</v>
      </c>
      <c r="H213" s="34" t="s">
        <v>64</v>
      </c>
      <c r="I213" s="35">
        <v>623.6</v>
      </c>
      <c r="J213" s="35">
        <v>671.9</v>
      </c>
      <c r="K213" s="36">
        <v>724</v>
      </c>
    </row>
    <row r="214" spans="1:11" ht="18.75">
      <c r="A214" s="107"/>
      <c r="B214" s="7"/>
      <c r="C214" s="32" t="s">
        <v>204</v>
      </c>
      <c r="D214" s="66" t="s">
        <v>21</v>
      </c>
      <c r="E214" s="66" t="s">
        <v>19</v>
      </c>
      <c r="F214" s="66" t="s">
        <v>25</v>
      </c>
      <c r="G214" s="66"/>
      <c r="H214" s="66"/>
      <c r="I214" s="30">
        <f t="shared" ref="I214:K218" si="45">I215</f>
        <v>221.70000000000005</v>
      </c>
      <c r="J214" s="30">
        <f t="shared" si="45"/>
        <v>0</v>
      </c>
      <c r="K214" s="31">
        <f t="shared" si="45"/>
        <v>0</v>
      </c>
    </row>
    <row r="215" spans="1:11" ht="56.25">
      <c r="A215" s="107"/>
      <c r="B215" s="7"/>
      <c r="C215" s="32" t="s">
        <v>230</v>
      </c>
      <c r="D215" s="66" t="s">
        <v>21</v>
      </c>
      <c r="E215" s="66" t="s">
        <v>19</v>
      </c>
      <c r="F215" s="66" t="s">
        <v>25</v>
      </c>
      <c r="G215" s="66" t="s">
        <v>206</v>
      </c>
      <c r="H215" s="66"/>
      <c r="I215" s="30">
        <f t="shared" si="45"/>
        <v>221.70000000000005</v>
      </c>
      <c r="J215" s="30">
        <f t="shared" si="45"/>
        <v>0</v>
      </c>
      <c r="K215" s="31">
        <f t="shared" si="45"/>
        <v>0</v>
      </c>
    </row>
    <row r="216" spans="1:11" ht="18.75">
      <c r="A216" s="107"/>
      <c r="B216" s="7"/>
      <c r="C216" s="67" t="s">
        <v>80</v>
      </c>
      <c r="D216" s="66" t="s">
        <v>21</v>
      </c>
      <c r="E216" s="66" t="s">
        <v>19</v>
      </c>
      <c r="F216" s="66" t="s">
        <v>25</v>
      </c>
      <c r="G216" s="66" t="s">
        <v>207</v>
      </c>
      <c r="H216" s="66"/>
      <c r="I216" s="30">
        <f t="shared" si="45"/>
        <v>221.70000000000005</v>
      </c>
      <c r="J216" s="30">
        <f t="shared" si="45"/>
        <v>0</v>
      </c>
      <c r="K216" s="31">
        <f t="shared" si="45"/>
        <v>0</v>
      </c>
    </row>
    <row r="217" spans="1:11" ht="35.25" customHeight="1">
      <c r="A217" s="107"/>
      <c r="B217" s="7"/>
      <c r="C217" s="67" t="s">
        <v>220</v>
      </c>
      <c r="D217" s="66" t="s">
        <v>21</v>
      </c>
      <c r="E217" s="66" t="s">
        <v>19</v>
      </c>
      <c r="F217" s="66" t="s">
        <v>25</v>
      </c>
      <c r="G217" s="66" t="s">
        <v>208</v>
      </c>
      <c r="H217" s="66"/>
      <c r="I217" s="30">
        <f t="shared" si="45"/>
        <v>221.70000000000005</v>
      </c>
      <c r="J217" s="30">
        <f t="shared" si="45"/>
        <v>0</v>
      </c>
      <c r="K217" s="31">
        <f t="shared" si="45"/>
        <v>0</v>
      </c>
    </row>
    <row r="218" spans="1:11" ht="18.75">
      <c r="A218" s="107"/>
      <c r="B218" s="7"/>
      <c r="C218" s="67" t="s">
        <v>205</v>
      </c>
      <c r="D218" s="66" t="s">
        <v>21</v>
      </c>
      <c r="E218" s="66" t="s">
        <v>19</v>
      </c>
      <c r="F218" s="66" t="s">
        <v>25</v>
      </c>
      <c r="G218" s="66" t="s">
        <v>256</v>
      </c>
      <c r="H218" s="66"/>
      <c r="I218" s="30">
        <f t="shared" si="45"/>
        <v>221.70000000000005</v>
      </c>
      <c r="J218" s="30">
        <f t="shared" si="45"/>
        <v>0</v>
      </c>
      <c r="K218" s="31">
        <f t="shared" si="45"/>
        <v>0</v>
      </c>
    </row>
    <row r="219" spans="1:11" ht="35.25" customHeight="1">
      <c r="A219" s="107"/>
      <c r="B219" s="7"/>
      <c r="C219" s="33" t="s">
        <v>63</v>
      </c>
      <c r="D219" s="68" t="s">
        <v>21</v>
      </c>
      <c r="E219" s="68" t="s">
        <v>19</v>
      </c>
      <c r="F219" s="68" t="s">
        <v>25</v>
      </c>
      <c r="G219" s="68" t="s">
        <v>256</v>
      </c>
      <c r="H219" s="68" t="s">
        <v>64</v>
      </c>
      <c r="I219" s="35">
        <f>521.7-300</f>
        <v>221.70000000000005</v>
      </c>
      <c r="J219" s="35">
        <v>0</v>
      </c>
      <c r="K219" s="36">
        <v>0</v>
      </c>
    </row>
    <row r="220" spans="1:11" ht="36" customHeight="1">
      <c r="A220" s="107"/>
      <c r="B220" s="7"/>
      <c r="C220" s="69" t="s">
        <v>172</v>
      </c>
      <c r="D220" s="29" t="s">
        <v>21</v>
      </c>
      <c r="E220" s="29" t="s">
        <v>57</v>
      </c>
      <c r="F220" s="47"/>
      <c r="G220" s="47" t="s">
        <v>24</v>
      </c>
      <c r="H220" s="47" t="s">
        <v>24</v>
      </c>
      <c r="I220" s="30">
        <f>I221</f>
        <v>110</v>
      </c>
      <c r="J220" s="30">
        <f>J221</f>
        <v>110</v>
      </c>
      <c r="K220" s="31">
        <f>K221</f>
        <v>120</v>
      </c>
    </row>
    <row r="221" spans="1:11" ht="18.75">
      <c r="A221" s="107"/>
      <c r="B221" s="7"/>
      <c r="C221" s="69" t="s">
        <v>173</v>
      </c>
      <c r="D221" s="29" t="s">
        <v>21</v>
      </c>
      <c r="E221" s="29" t="s">
        <v>57</v>
      </c>
      <c r="F221" s="29" t="s">
        <v>23</v>
      </c>
      <c r="G221" s="47" t="s">
        <v>24</v>
      </c>
      <c r="H221" s="47" t="s">
        <v>24</v>
      </c>
      <c r="I221" s="30">
        <f>I223</f>
        <v>110</v>
      </c>
      <c r="J221" s="30">
        <f>J223</f>
        <v>110</v>
      </c>
      <c r="K221" s="31">
        <f>K223</f>
        <v>120</v>
      </c>
    </row>
    <row r="222" spans="1:11" ht="56.25">
      <c r="A222" s="107"/>
      <c r="B222" s="7"/>
      <c r="C222" s="28" t="s">
        <v>231</v>
      </c>
      <c r="D222" s="29" t="s">
        <v>21</v>
      </c>
      <c r="E222" s="29" t="s">
        <v>57</v>
      </c>
      <c r="F222" s="29" t="s">
        <v>23</v>
      </c>
      <c r="G222" s="29" t="s">
        <v>153</v>
      </c>
      <c r="H222" s="47"/>
      <c r="I222" s="30">
        <f t="shared" ref="I222:K225" si="46">I223</f>
        <v>110</v>
      </c>
      <c r="J222" s="30">
        <f t="shared" si="46"/>
        <v>110</v>
      </c>
      <c r="K222" s="31">
        <f>K223</f>
        <v>120</v>
      </c>
    </row>
    <row r="223" spans="1:11" ht="18.75">
      <c r="A223" s="107"/>
      <c r="B223" s="7"/>
      <c r="C223" s="44" t="s">
        <v>80</v>
      </c>
      <c r="D223" s="29" t="s">
        <v>21</v>
      </c>
      <c r="E223" s="29" t="s">
        <v>57</v>
      </c>
      <c r="F223" s="29" t="s">
        <v>23</v>
      </c>
      <c r="G223" s="29" t="s">
        <v>154</v>
      </c>
      <c r="H223" s="47"/>
      <c r="I223" s="30">
        <f t="shared" si="46"/>
        <v>110</v>
      </c>
      <c r="J223" s="30">
        <f t="shared" si="46"/>
        <v>110</v>
      </c>
      <c r="K223" s="31">
        <f>K224</f>
        <v>120</v>
      </c>
    </row>
    <row r="224" spans="1:11" ht="30" customHeight="1">
      <c r="A224" s="107"/>
      <c r="B224" s="7"/>
      <c r="C224" s="44" t="s">
        <v>174</v>
      </c>
      <c r="D224" s="29" t="s">
        <v>21</v>
      </c>
      <c r="E224" s="29" t="s">
        <v>57</v>
      </c>
      <c r="F224" s="29" t="s">
        <v>23</v>
      </c>
      <c r="G224" s="29" t="s">
        <v>175</v>
      </c>
      <c r="H224" s="47"/>
      <c r="I224" s="30">
        <f t="shared" si="46"/>
        <v>110</v>
      </c>
      <c r="J224" s="30">
        <f t="shared" si="46"/>
        <v>110</v>
      </c>
      <c r="K224" s="31">
        <f>K225</f>
        <v>120</v>
      </c>
    </row>
    <row r="225" spans="1:11" ht="37.5">
      <c r="A225" s="107"/>
      <c r="B225" s="7"/>
      <c r="C225" s="44" t="s">
        <v>176</v>
      </c>
      <c r="D225" s="47" t="s">
        <v>21</v>
      </c>
      <c r="E225" s="29" t="s">
        <v>57</v>
      </c>
      <c r="F225" s="29" t="s">
        <v>23</v>
      </c>
      <c r="G225" s="29" t="s">
        <v>177</v>
      </c>
      <c r="H225" s="34"/>
      <c r="I225" s="30">
        <f>I226</f>
        <v>110</v>
      </c>
      <c r="J225" s="30">
        <f t="shared" si="46"/>
        <v>110</v>
      </c>
      <c r="K225" s="31">
        <f t="shared" si="46"/>
        <v>120</v>
      </c>
    </row>
    <row r="226" spans="1:11" ht="36.75" thickBot="1">
      <c r="A226" s="107"/>
      <c r="B226" s="7"/>
      <c r="C226" s="33" t="s">
        <v>34</v>
      </c>
      <c r="D226" s="34" t="s">
        <v>21</v>
      </c>
      <c r="E226" s="34" t="s">
        <v>57</v>
      </c>
      <c r="F226" s="34" t="s">
        <v>23</v>
      </c>
      <c r="G226" s="34" t="s">
        <v>177</v>
      </c>
      <c r="H226" s="34" t="s">
        <v>35</v>
      </c>
      <c r="I226" s="35">
        <v>110</v>
      </c>
      <c r="J226" s="35">
        <v>110</v>
      </c>
      <c r="K226" s="36">
        <v>120</v>
      </c>
    </row>
    <row r="227" spans="1:11" ht="57" thickBot="1">
      <c r="A227" s="2" t="s">
        <v>178</v>
      </c>
      <c r="B227" s="9"/>
      <c r="C227" s="32" t="s">
        <v>179</v>
      </c>
      <c r="D227" s="29" t="s">
        <v>180</v>
      </c>
      <c r="E227" s="29"/>
      <c r="F227" s="70"/>
      <c r="G227" s="70"/>
      <c r="H227" s="70"/>
      <c r="I227" s="30">
        <f>I228</f>
        <v>3852</v>
      </c>
      <c r="J227" s="30">
        <f>J228</f>
        <v>3731.8</v>
      </c>
      <c r="K227" s="31">
        <f>K228</f>
        <v>4020.4000000000005</v>
      </c>
    </row>
    <row r="228" spans="1:11" ht="26.45" customHeight="1">
      <c r="A228" s="3"/>
      <c r="B228" s="10"/>
      <c r="C228" s="28" t="s">
        <v>22</v>
      </c>
      <c r="D228" s="29" t="s">
        <v>180</v>
      </c>
      <c r="E228" s="29" t="s">
        <v>23</v>
      </c>
      <c r="F228" s="29"/>
      <c r="G228" s="29" t="s">
        <v>24</v>
      </c>
      <c r="H228" s="29" t="s">
        <v>24</v>
      </c>
      <c r="I228" s="30">
        <f>I229+I235+I247+I242</f>
        <v>3852</v>
      </c>
      <c r="J228" s="30">
        <f>J229+J235+J247+J242</f>
        <v>3731.8</v>
      </c>
      <c r="K228" s="31">
        <f>K229+K235+K247+K242</f>
        <v>4020.4000000000005</v>
      </c>
    </row>
    <row r="229" spans="1:11" ht="58.5" customHeight="1">
      <c r="A229" s="3"/>
      <c r="B229" s="11"/>
      <c r="C229" s="28" t="s">
        <v>181</v>
      </c>
      <c r="D229" s="29" t="s">
        <v>180</v>
      </c>
      <c r="E229" s="29" t="s">
        <v>23</v>
      </c>
      <c r="F229" s="29" t="s">
        <v>72</v>
      </c>
      <c r="G229" s="29"/>
      <c r="H229" s="29"/>
      <c r="I229" s="30">
        <f t="shared" ref="I229:J233" si="47">I230</f>
        <v>2366.1999999999998</v>
      </c>
      <c r="J229" s="30">
        <f t="shared" si="47"/>
        <v>2430.6999999999998</v>
      </c>
      <c r="K229" s="31">
        <f>K230</f>
        <v>2640.8</v>
      </c>
    </row>
    <row r="230" spans="1:11" ht="18.75">
      <c r="A230" s="3"/>
      <c r="B230" s="11"/>
      <c r="C230" s="28" t="s">
        <v>26</v>
      </c>
      <c r="D230" s="29" t="s">
        <v>180</v>
      </c>
      <c r="E230" s="29" t="s">
        <v>23</v>
      </c>
      <c r="F230" s="29" t="s">
        <v>72</v>
      </c>
      <c r="G230" s="29" t="s">
        <v>27</v>
      </c>
      <c r="H230" s="29" t="s">
        <v>24</v>
      </c>
      <c r="I230" s="30">
        <f t="shared" si="47"/>
        <v>2366.1999999999998</v>
      </c>
      <c r="J230" s="30">
        <f t="shared" si="47"/>
        <v>2430.6999999999998</v>
      </c>
      <c r="K230" s="31">
        <f>K231</f>
        <v>2640.8</v>
      </c>
    </row>
    <row r="231" spans="1:11" ht="37.5">
      <c r="A231" s="3"/>
      <c r="B231" s="11"/>
      <c r="C231" s="28" t="s">
        <v>182</v>
      </c>
      <c r="D231" s="29" t="s">
        <v>180</v>
      </c>
      <c r="E231" s="29" t="s">
        <v>23</v>
      </c>
      <c r="F231" s="29" t="s">
        <v>72</v>
      </c>
      <c r="G231" s="29" t="s">
        <v>216</v>
      </c>
      <c r="H231" s="29"/>
      <c r="I231" s="30">
        <f t="shared" ref="I231:K232" si="48">I233</f>
        <v>2366.1999999999998</v>
      </c>
      <c r="J231" s="30">
        <f t="shared" si="48"/>
        <v>2430.6999999999998</v>
      </c>
      <c r="K231" s="31">
        <f t="shared" si="48"/>
        <v>2640.8</v>
      </c>
    </row>
    <row r="232" spans="1:11" ht="18.75">
      <c r="A232" s="3"/>
      <c r="B232" s="11"/>
      <c r="C232" s="28" t="s">
        <v>44</v>
      </c>
      <c r="D232" s="29" t="s">
        <v>180</v>
      </c>
      <c r="E232" s="29" t="s">
        <v>23</v>
      </c>
      <c r="F232" s="29" t="s">
        <v>72</v>
      </c>
      <c r="G232" s="29" t="s">
        <v>183</v>
      </c>
      <c r="H232" s="29"/>
      <c r="I232" s="30">
        <f t="shared" si="48"/>
        <v>2366.1999999999998</v>
      </c>
      <c r="J232" s="30">
        <f t="shared" si="48"/>
        <v>2430.6999999999998</v>
      </c>
      <c r="K232" s="31">
        <f t="shared" si="48"/>
        <v>2640.8</v>
      </c>
    </row>
    <row r="233" spans="1:11" ht="18.75">
      <c r="A233" s="3"/>
      <c r="B233" s="11"/>
      <c r="C233" s="28" t="s">
        <v>30</v>
      </c>
      <c r="D233" s="29" t="s">
        <v>180</v>
      </c>
      <c r="E233" s="29" t="s">
        <v>23</v>
      </c>
      <c r="F233" s="29" t="s">
        <v>72</v>
      </c>
      <c r="G233" s="29" t="s">
        <v>184</v>
      </c>
      <c r="H233" s="29"/>
      <c r="I233" s="30">
        <f t="shared" si="47"/>
        <v>2366.1999999999998</v>
      </c>
      <c r="J233" s="30">
        <f t="shared" si="47"/>
        <v>2430.6999999999998</v>
      </c>
      <c r="K233" s="31">
        <f>K234</f>
        <v>2640.8</v>
      </c>
    </row>
    <row r="234" spans="1:11" ht="54">
      <c r="A234" s="3"/>
      <c r="B234" s="11"/>
      <c r="C234" s="33" t="s">
        <v>32</v>
      </c>
      <c r="D234" s="34" t="s">
        <v>180</v>
      </c>
      <c r="E234" s="34" t="s">
        <v>23</v>
      </c>
      <c r="F234" s="34" t="s">
        <v>72</v>
      </c>
      <c r="G234" s="34" t="s">
        <v>184</v>
      </c>
      <c r="H234" s="34" t="s">
        <v>33</v>
      </c>
      <c r="I234" s="35">
        <v>2366.1999999999998</v>
      </c>
      <c r="J234" s="35">
        <v>2430.6999999999998</v>
      </c>
      <c r="K234" s="36">
        <v>2640.8</v>
      </c>
    </row>
    <row r="235" spans="1:11" ht="68.25" customHeight="1">
      <c r="A235" s="3"/>
      <c r="B235" s="11"/>
      <c r="C235" s="28" t="s">
        <v>185</v>
      </c>
      <c r="D235" s="29" t="s">
        <v>180</v>
      </c>
      <c r="E235" s="29" t="s">
        <v>23</v>
      </c>
      <c r="F235" s="29" t="s">
        <v>74</v>
      </c>
      <c r="G235" s="34"/>
      <c r="H235" s="34"/>
      <c r="I235" s="30">
        <f>I236</f>
        <v>1344.1999999999998</v>
      </c>
      <c r="J235" s="30">
        <f>J236</f>
        <v>1256.3</v>
      </c>
      <c r="K235" s="30">
        <f>K236</f>
        <v>1334.8</v>
      </c>
    </row>
    <row r="236" spans="1:11" ht="37.5">
      <c r="A236" s="3"/>
      <c r="B236" s="11"/>
      <c r="C236" s="28" t="s">
        <v>186</v>
      </c>
      <c r="D236" s="29" t="s">
        <v>180</v>
      </c>
      <c r="E236" s="29" t="s">
        <v>23</v>
      </c>
      <c r="F236" s="29" t="s">
        <v>74</v>
      </c>
      <c r="G236" s="29" t="s">
        <v>217</v>
      </c>
      <c r="H236" s="29"/>
      <c r="I236" s="30">
        <f>I238</f>
        <v>1344.1999999999998</v>
      </c>
      <c r="J236" s="30">
        <f>J238</f>
        <v>1256.3</v>
      </c>
      <c r="K236" s="31">
        <f>K238</f>
        <v>1334.8</v>
      </c>
    </row>
    <row r="237" spans="1:11" ht="27" customHeight="1">
      <c r="A237" s="3"/>
      <c r="B237" s="11"/>
      <c r="C237" s="28" t="s">
        <v>44</v>
      </c>
      <c r="D237" s="29" t="s">
        <v>180</v>
      </c>
      <c r="E237" s="29" t="s">
        <v>23</v>
      </c>
      <c r="F237" s="29" t="s">
        <v>74</v>
      </c>
      <c r="G237" s="29" t="s">
        <v>187</v>
      </c>
      <c r="H237" s="29"/>
      <c r="I237" s="30">
        <f>I238</f>
        <v>1344.1999999999998</v>
      </c>
      <c r="J237" s="30">
        <f>J238</f>
        <v>1256.3</v>
      </c>
      <c r="K237" s="31">
        <f>K238</f>
        <v>1334.8</v>
      </c>
    </row>
    <row r="238" spans="1:11" ht="27" customHeight="1">
      <c r="A238" s="3"/>
      <c r="B238" s="11"/>
      <c r="C238" s="28" t="s">
        <v>30</v>
      </c>
      <c r="D238" s="29" t="s">
        <v>180</v>
      </c>
      <c r="E238" s="29" t="s">
        <v>23</v>
      </c>
      <c r="F238" s="29" t="s">
        <v>74</v>
      </c>
      <c r="G238" s="29" t="s">
        <v>188</v>
      </c>
      <c r="H238" s="29"/>
      <c r="I238" s="30">
        <f>I239+I240+I241</f>
        <v>1344.1999999999998</v>
      </c>
      <c r="J238" s="30">
        <f>J239+J240+J241</f>
        <v>1256.3</v>
      </c>
      <c r="K238" s="31">
        <f>K239+K240+K241</f>
        <v>1334.8</v>
      </c>
    </row>
    <row r="239" spans="1:11" ht="54">
      <c r="A239" s="3"/>
      <c r="B239" s="11"/>
      <c r="C239" s="33" t="s">
        <v>32</v>
      </c>
      <c r="D239" s="40" t="s">
        <v>180</v>
      </c>
      <c r="E239" s="40" t="s">
        <v>23</v>
      </c>
      <c r="F239" s="40" t="s">
        <v>74</v>
      </c>
      <c r="G239" s="40" t="s">
        <v>188</v>
      </c>
      <c r="H239" s="40" t="s">
        <v>33</v>
      </c>
      <c r="I239" s="35">
        <v>832.9</v>
      </c>
      <c r="J239" s="35">
        <v>904.5</v>
      </c>
      <c r="K239" s="36">
        <v>982.3</v>
      </c>
    </row>
    <row r="240" spans="1:11" ht="45" customHeight="1">
      <c r="A240" s="3"/>
      <c r="B240" s="11"/>
      <c r="C240" s="33" t="s">
        <v>34</v>
      </c>
      <c r="D240" s="34" t="s">
        <v>180</v>
      </c>
      <c r="E240" s="34" t="s">
        <v>23</v>
      </c>
      <c r="F240" s="34" t="s">
        <v>74</v>
      </c>
      <c r="G240" s="34" t="s">
        <v>188</v>
      </c>
      <c r="H240" s="34" t="s">
        <v>35</v>
      </c>
      <c r="I240" s="35">
        <v>489.7</v>
      </c>
      <c r="J240" s="35">
        <v>329.7</v>
      </c>
      <c r="K240" s="36">
        <v>329.7</v>
      </c>
    </row>
    <row r="241" spans="1:14" ht="27" customHeight="1">
      <c r="A241" s="3"/>
      <c r="B241" s="11"/>
      <c r="C241" s="33" t="s">
        <v>36</v>
      </c>
      <c r="D241" s="34" t="s">
        <v>180</v>
      </c>
      <c r="E241" s="34" t="s">
        <v>23</v>
      </c>
      <c r="F241" s="34" t="s">
        <v>74</v>
      </c>
      <c r="G241" s="34" t="s">
        <v>188</v>
      </c>
      <c r="H241" s="34" t="s">
        <v>37</v>
      </c>
      <c r="I241" s="35">
        <v>21.6</v>
      </c>
      <c r="J241" s="35">
        <v>22.1</v>
      </c>
      <c r="K241" s="36">
        <v>22.8</v>
      </c>
    </row>
    <row r="242" spans="1:14" ht="54.75" customHeight="1">
      <c r="A242" s="4"/>
      <c r="B242" s="11"/>
      <c r="C242" s="28" t="s">
        <v>52</v>
      </c>
      <c r="D242" s="29" t="s">
        <v>180</v>
      </c>
      <c r="E242" s="29" t="s">
        <v>23</v>
      </c>
      <c r="F242" s="29" t="s">
        <v>53</v>
      </c>
      <c r="G242" s="34"/>
      <c r="H242" s="34"/>
      <c r="I242" s="30">
        <f>I243</f>
        <v>96.8</v>
      </c>
      <c r="J242" s="30">
        <f>J243</f>
        <v>0</v>
      </c>
      <c r="K242" s="31">
        <f>K243</f>
        <v>0</v>
      </c>
    </row>
    <row r="243" spans="1:14" ht="27" customHeight="1">
      <c r="A243" s="4"/>
      <c r="B243" s="11"/>
      <c r="C243" s="32" t="s">
        <v>42</v>
      </c>
      <c r="D243" s="29" t="s">
        <v>180</v>
      </c>
      <c r="E243" s="29" t="s">
        <v>23</v>
      </c>
      <c r="F243" s="29" t="s">
        <v>53</v>
      </c>
      <c r="G243" s="29" t="s">
        <v>43</v>
      </c>
      <c r="H243" s="29"/>
      <c r="I243" s="30">
        <f t="shared" ref="I243:J245" si="49">I244</f>
        <v>96.8</v>
      </c>
      <c r="J243" s="30">
        <f t="shared" si="49"/>
        <v>0</v>
      </c>
      <c r="K243" s="31">
        <f>K244</f>
        <v>0</v>
      </c>
    </row>
    <row r="244" spans="1:14" ht="67.150000000000006" customHeight="1">
      <c r="A244" s="4"/>
      <c r="B244" s="11"/>
      <c r="C244" s="28" t="s">
        <v>189</v>
      </c>
      <c r="D244" s="29" t="s">
        <v>180</v>
      </c>
      <c r="E244" s="29" t="s">
        <v>23</v>
      </c>
      <c r="F244" s="29" t="s">
        <v>53</v>
      </c>
      <c r="G244" s="29" t="s">
        <v>45</v>
      </c>
      <c r="H244" s="29"/>
      <c r="I244" s="30">
        <f t="shared" si="49"/>
        <v>96.8</v>
      </c>
      <c r="J244" s="30">
        <f t="shared" si="49"/>
        <v>0</v>
      </c>
      <c r="K244" s="31">
        <f>K245</f>
        <v>0</v>
      </c>
    </row>
    <row r="245" spans="1:14" ht="65.25" customHeight="1">
      <c r="A245" s="4"/>
      <c r="B245" s="11"/>
      <c r="C245" s="44" t="s">
        <v>190</v>
      </c>
      <c r="D245" s="29" t="s">
        <v>180</v>
      </c>
      <c r="E245" s="29" t="s">
        <v>23</v>
      </c>
      <c r="F245" s="29" t="s">
        <v>53</v>
      </c>
      <c r="G245" s="29" t="s">
        <v>191</v>
      </c>
      <c r="H245" s="29"/>
      <c r="I245" s="30">
        <f t="shared" si="49"/>
        <v>96.8</v>
      </c>
      <c r="J245" s="30">
        <f t="shared" si="49"/>
        <v>0</v>
      </c>
      <c r="K245" s="31">
        <f>K246</f>
        <v>0</v>
      </c>
    </row>
    <row r="246" spans="1:14" ht="36.75" customHeight="1">
      <c r="A246" s="4"/>
      <c r="B246" s="11"/>
      <c r="C246" s="33" t="s">
        <v>48</v>
      </c>
      <c r="D246" s="34" t="s">
        <v>180</v>
      </c>
      <c r="E246" s="34" t="s">
        <v>23</v>
      </c>
      <c r="F246" s="34" t="s">
        <v>53</v>
      </c>
      <c r="G246" s="34" t="s">
        <v>191</v>
      </c>
      <c r="H246" s="34" t="s">
        <v>49</v>
      </c>
      <c r="I246" s="35">
        <v>96.8</v>
      </c>
      <c r="J246" s="35">
        <v>0</v>
      </c>
      <c r="K246" s="36">
        <v>0</v>
      </c>
    </row>
    <row r="247" spans="1:14" ht="18.75">
      <c r="A247" s="4"/>
      <c r="B247" s="11"/>
      <c r="C247" s="28" t="s">
        <v>60</v>
      </c>
      <c r="D247" s="29" t="s">
        <v>180</v>
      </c>
      <c r="E247" s="29" t="s">
        <v>23</v>
      </c>
      <c r="F247" s="29" t="s">
        <v>61</v>
      </c>
      <c r="G247" s="29"/>
      <c r="H247" s="29"/>
      <c r="I247" s="30">
        <f t="shared" ref="I247:K248" si="50">I248</f>
        <v>44.8</v>
      </c>
      <c r="J247" s="30">
        <f t="shared" si="50"/>
        <v>44.8</v>
      </c>
      <c r="K247" s="31">
        <f t="shared" si="50"/>
        <v>44.8</v>
      </c>
    </row>
    <row r="248" spans="1:14" ht="18.75">
      <c r="A248" s="4"/>
      <c r="B248" s="11"/>
      <c r="C248" s="32" t="s">
        <v>42</v>
      </c>
      <c r="D248" s="29" t="s">
        <v>180</v>
      </c>
      <c r="E248" s="29" t="s">
        <v>23</v>
      </c>
      <c r="F248" s="29" t="s">
        <v>61</v>
      </c>
      <c r="G248" s="29" t="s">
        <v>43</v>
      </c>
      <c r="H248" s="29"/>
      <c r="I248" s="30">
        <f t="shared" si="50"/>
        <v>44.8</v>
      </c>
      <c r="J248" s="30">
        <f t="shared" si="50"/>
        <v>44.8</v>
      </c>
      <c r="K248" s="31">
        <f t="shared" si="50"/>
        <v>44.8</v>
      </c>
    </row>
    <row r="249" spans="1:14" ht="32.25" customHeight="1">
      <c r="A249" s="4"/>
      <c r="B249" s="11"/>
      <c r="C249" s="32" t="s">
        <v>44</v>
      </c>
      <c r="D249" s="29" t="s">
        <v>180</v>
      </c>
      <c r="E249" s="29" t="s">
        <v>23</v>
      </c>
      <c r="F249" s="29" t="s">
        <v>61</v>
      </c>
      <c r="G249" s="29" t="s">
        <v>45</v>
      </c>
      <c r="H249" s="29"/>
      <c r="I249" s="30">
        <f>I250+I259+I261+I267+I269+I271+I265+I254+I257+I263</f>
        <v>44.8</v>
      </c>
      <c r="J249" s="30">
        <f>J250+J259+J261+J267+J269+J271+J265+J254+J257+J263</f>
        <v>44.8</v>
      </c>
      <c r="K249" s="31">
        <f>K250+K259+K261+K267+K269+K271+K265+K254+K257+K263</f>
        <v>44.8</v>
      </c>
      <c r="N249" s="5"/>
    </row>
    <row r="250" spans="1:14" ht="56.25">
      <c r="A250" s="4"/>
      <c r="B250" s="11"/>
      <c r="C250" s="28" t="s">
        <v>192</v>
      </c>
      <c r="D250" s="29" t="s">
        <v>180</v>
      </c>
      <c r="E250" s="29" t="s">
        <v>23</v>
      </c>
      <c r="F250" s="29" t="s">
        <v>61</v>
      </c>
      <c r="G250" s="29" t="s">
        <v>193</v>
      </c>
      <c r="H250" s="34"/>
      <c r="I250" s="30">
        <f>I251</f>
        <v>44.8</v>
      </c>
      <c r="J250" s="30">
        <f>J251</f>
        <v>44.8</v>
      </c>
      <c r="K250" s="31">
        <f>K251</f>
        <v>44.8</v>
      </c>
    </row>
    <row r="251" spans="1:14" ht="18.75" thickBot="1">
      <c r="A251" s="6"/>
      <c r="B251" s="12"/>
      <c r="C251" s="71" t="s">
        <v>63</v>
      </c>
      <c r="D251" s="72" t="s">
        <v>180</v>
      </c>
      <c r="E251" s="72" t="s">
        <v>23</v>
      </c>
      <c r="F251" s="72" t="s">
        <v>61</v>
      </c>
      <c r="G251" s="72" t="s">
        <v>193</v>
      </c>
      <c r="H251" s="72" t="s">
        <v>64</v>
      </c>
      <c r="I251" s="73">
        <v>44.8</v>
      </c>
      <c r="J251" s="73">
        <v>44.8</v>
      </c>
      <c r="K251" s="74">
        <v>44.8</v>
      </c>
    </row>
    <row r="252" spans="1:14" ht="19.5" thickBot="1">
      <c r="A252" s="97"/>
      <c r="B252" s="98"/>
      <c r="C252" s="75" t="s">
        <v>194</v>
      </c>
      <c r="D252" s="76"/>
      <c r="E252" s="76"/>
      <c r="F252" s="77"/>
      <c r="G252" s="77"/>
      <c r="H252" s="78"/>
      <c r="I252" s="79">
        <f>I227+I17</f>
        <v>118777.20000000001</v>
      </c>
      <c r="J252" s="80">
        <f>J227+J17</f>
        <v>64513.7</v>
      </c>
      <c r="K252" s="81">
        <f>K227+K17</f>
        <v>65488.800000000003</v>
      </c>
    </row>
    <row r="253" spans="1:14">
      <c r="K253" s="82"/>
    </row>
  </sheetData>
  <autoFilter ref="A15:K246">
    <filterColumn colId="0" showButton="0"/>
  </autoFilter>
  <mergeCells count="16">
    <mergeCell ref="A252:B252"/>
    <mergeCell ref="A16:B16"/>
    <mergeCell ref="A15:B15"/>
    <mergeCell ref="C6:K6"/>
    <mergeCell ref="G7:K7"/>
    <mergeCell ref="A11:K11"/>
    <mergeCell ref="A12:K12"/>
    <mergeCell ref="C13:I13"/>
    <mergeCell ref="H8:K8"/>
    <mergeCell ref="H9:K9"/>
    <mergeCell ref="A18:A226"/>
    <mergeCell ref="G5:K5"/>
    <mergeCell ref="C1:K1"/>
    <mergeCell ref="C2:K2"/>
    <mergeCell ref="C3:K3"/>
    <mergeCell ref="C4:K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2" fitToHeight="4" orientation="portrait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структура</vt:lpstr>
      <vt:lpstr>'Ведомственная структура'!Заголовки_для_печати</vt:lpstr>
      <vt:lpstr>'Ведомственная структура'!Область_печати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2025-04-18T06:58:44Z</cp:lastPrinted>
  <dcterms:created xsi:type="dcterms:W3CDTF">2011-02-10T13:53:26Z</dcterms:created>
  <dcterms:modified xsi:type="dcterms:W3CDTF">2025-04-24T09:12:46Z</dcterms:modified>
</cp:coreProperties>
</file>