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4240" windowHeight="13740"/>
  </bookViews>
  <sheets>
    <sheet name="декабрь" sheetId="44" r:id="rId1"/>
  </sheets>
  <definedNames>
    <definedName name="_xlnm._FilterDatabase" localSheetId="0" hidden="1">декабрь!$A$14:$G$244</definedName>
    <definedName name="_xlnm.Print_Titles" localSheetId="0">декабрь!$14:$15</definedName>
    <definedName name="_xlnm.Print_Area" localSheetId="0">декабрь!$A$1:$G$310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7" i="44"/>
  <c r="G132" l="1"/>
  <c r="G131" s="1"/>
  <c r="F132"/>
  <c r="E132"/>
  <c r="E131" s="1"/>
  <c r="F131"/>
  <c r="G242"/>
  <c r="G241" s="1"/>
  <c r="F242"/>
  <c r="E242"/>
  <c r="F241"/>
  <c r="E241"/>
  <c r="G239"/>
  <c r="F239"/>
  <c r="F238" s="1"/>
  <c r="E239"/>
  <c r="E238" s="1"/>
  <c r="G238"/>
  <c r="G236"/>
  <c r="G235" s="1"/>
  <c r="F236"/>
  <c r="F235" s="1"/>
  <c r="E236"/>
  <c r="E235" s="1"/>
  <c r="G233"/>
  <c r="G232" s="1"/>
  <c r="F233"/>
  <c r="F232" s="1"/>
  <c r="E233"/>
  <c r="E232" s="1"/>
  <c r="G230"/>
  <c r="G229" s="1"/>
  <c r="F230"/>
  <c r="E230"/>
  <c r="E229" s="1"/>
  <c r="F229"/>
  <c r="G227"/>
  <c r="G226" s="1"/>
  <c r="F227"/>
  <c r="E227"/>
  <c r="E226" s="1"/>
  <c r="F226"/>
  <c r="G224"/>
  <c r="G223" s="1"/>
  <c r="F224"/>
  <c r="F223" s="1"/>
  <c r="E224"/>
  <c r="E223" s="1"/>
  <c r="G221"/>
  <c r="F221"/>
  <c r="F218" s="1"/>
  <c r="E221"/>
  <c r="G219"/>
  <c r="G218" s="1"/>
  <c r="F219"/>
  <c r="E219"/>
  <c r="G216"/>
  <c r="F216"/>
  <c r="F215" s="1"/>
  <c r="E216"/>
  <c r="E215" s="1"/>
  <c r="G215"/>
  <c r="E214"/>
  <c r="E213" s="1"/>
  <c r="E212" s="1"/>
  <c r="G213"/>
  <c r="G212" s="1"/>
  <c r="F213"/>
  <c r="F212" s="1"/>
  <c r="E211"/>
  <c r="E210" s="1"/>
  <c r="E209" s="1"/>
  <c r="G210"/>
  <c r="G209" s="1"/>
  <c r="F210"/>
  <c r="F209" s="1"/>
  <c r="G207"/>
  <c r="G206" s="1"/>
  <c r="F207"/>
  <c r="F206" s="1"/>
  <c r="E207"/>
  <c r="E206" s="1"/>
  <c r="F205"/>
  <c r="F204" s="1"/>
  <c r="F203" s="1"/>
  <c r="E204"/>
  <c r="E203" s="1"/>
  <c r="G204"/>
  <c r="G203"/>
  <c r="G201"/>
  <c r="G200" s="1"/>
  <c r="F201"/>
  <c r="E201"/>
  <c r="E200" s="1"/>
  <c r="F200"/>
  <c r="G198"/>
  <c r="G197" s="1"/>
  <c r="F198"/>
  <c r="E198"/>
  <c r="E197" s="1"/>
  <c r="F197"/>
  <c r="G195"/>
  <c r="G194" s="1"/>
  <c r="F195"/>
  <c r="F194" s="1"/>
  <c r="E195"/>
  <c r="E194" s="1"/>
  <c r="G192"/>
  <c r="G191" s="1"/>
  <c r="F192"/>
  <c r="F191" s="1"/>
  <c r="E192"/>
  <c r="E191" s="1"/>
  <c r="G189"/>
  <c r="G188" s="1"/>
  <c r="F189"/>
  <c r="F188" s="1"/>
  <c r="E189"/>
  <c r="E188" s="1"/>
  <c r="G186"/>
  <c r="G185" s="1"/>
  <c r="F186"/>
  <c r="F185" s="1"/>
  <c r="E186"/>
  <c r="E185" s="1"/>
  <c r="G183"/>
  <c r="F183"/>
  <c r="F182" s="1"/>
  <c r="E183"/>
  <c r="E182" s="1"/>
  <c r="G182"/>
  <c r="G180"/>
  <c r="G179" s="1"/>
  <c r="F180"/>
  <c r="F179" s="1"/>
  <c r="E180"/>
  <c r="E179" s="1"/>
  <c r="G177"/>
  <c r="G176" s="1"/>
  <c r="F177"/>
  <c r="F176" s="1"/>
  <c r="E177"/>
  <c r="E176" s="1"/>
  <c r="G174"/>
  <c r="G173" s="1"/>
  <c r="F174"/>
  <c r="F173" s="1"/>
  <c r="E174"/>
  <c r="E173" s="1"/>
  <c r="G171"/>
  <c r="G170" s="1"/>
  <c r="F171"/>
  <c r="F170" s="1"/>
  <c r="E171"/>
  <c r="E170" s="1"/>
  <c r="G168"/>
  <c r="G167" s="1"/>
  <c r="F168"/>
  <c r="F167" s="1"/>
  <c r="E168"/>
  <c r="E167" s="1"/>
  <c r="G165"/>
  <c r="F165"/>
  <c r="F164" s="1"/>
  <c r="E165"/>
  <c r="E164" s="1"/>
  <c r="G164"/>
  <c r="G162"/>
  <c r="G161" s="1"/>
  <c r="F162"/>
  <c r="F161" s="1"/>
  <c r="E162"/>
  <c r="E161" s="1"/>
  <c r="G157"/>
  <c r="G156" s="1"/>
  <c r="G155" s="1"/>
  <c r="F157"/>
  <c r="F156" s="1"/>
  <c r="F155" s="1"/>
  <c r="E157"/>
  <c r="E156" s="1"/>
  <c r="E155" s="1"/>
  <c r="F154"/>
  <c r="F153" s="1"/>
  <c r="F152" s="1"/>
  <c r="F151" s="1"/>
  <c r="F150" s="1"/>
  <c r="G153"/>
  <c r="G152" s="1"/>
  <c r="G151" s="1"/>
  <c r="G150" s="1"/>
  <c r="E153"/>
  <c r="E152" s="1"/>
  <c r="E151" s="1"/>
  <c r="E150" s="1"/>
  <c r="F149"/>
  <c r="F148" s="1"/>
  <c r="F147" s="1"/>
  <c r="E148"/>
  <c r="E147" s="1"/>
  <c r="G148"/>
  <c r="G147" s="1"/>
  <c r="G143" s="1"/>
  <c r="G142" s="1"/>
  <c r="F146"/>
  <c r="F145" s="1"/>
  <c r="F144" s="1"/>
  <c r="E146"/>
  <c r="E145" s="1"/>
  <c r="E144" s="1"/>
  <c r="G145"/>
  <c r="G144" s="1"/>
  <c r="G140"/>
  <c r="G139" s="1"/>
  <c r="G138" s="1"/>
  <c r="F140"/>
  <c r="F139" s="1"/>
  <c r="F138" s="1"/>
  <c r="E140"/>
  <c r="E139" s="1"/>
  <c r="E138" s="1"/>
  <c r="G136"/>
  <c r="G135" s="1"/>
  <c r="G134" s="1"/>
  <c r="F136"/>
  <c r="F135" s="1"/>
  <c r="F134" s="1"/>
  <c r="E136"/>
  <c r="E135" s="1"/>
  <c r="E134" s="1"/>
  <c r="G129"/>
  <c r="F129"/>
  <c r="E129"/>
  <c r="G127"/>
  <c r="F127"/>
  <c r="E127"/>
  <c r="G125"/>
  <c r="F125"/>
  <c r="E125"/>
  <c r="G122"/>
  <c r="G121" s="1"/>
  <c r="F122"/>
  <c r="F121" s="1"/>
  <c r="E122"/>
  <c r="E121" s="1"/>
  <c r="E119"/>
  <c r="E118" s="1"/>
  <c r="G119"/>
  <c r="G118" s="1"/>
  <c r="F119"/>
  <c r="F118" s="1"/>
  <c r="G115"/>
  <c r="F115"/>
  <c r="E115"/>
  <c r="G113"/>
  <c r="F113"/>
  <c r="E113"/>
  <c r="G110"/>
  <c r="G109" s="1"/>
  <c r="F110"/>
  <c r="F109" s="1"/>
  <c r="E110"/>
  <c r="E109" s="1"/>
  <c r="G106"/>
  <c r="F106"/>
  <c r="F105" s="1"/>
  <c r="F104" s="1"/>
  <c r="E106"/>
  <c r="E105" s="1"/>
  <c r="E104" s="1"/>
  <c r="G105"/>
  <c r="G104" s="1"/>
  <c r="E102"/>
  <c r="G101"/>
  <c r="G100" s="1"/>
  <c r="F101"/>
  <c r="E101"/>
  <c r="E100" s="1"/>
  <c r="F100"/>
  <c r="G98"/>
  <c r="G97" s="1"/>
  <c r="G93" s="1"/>
  <c r="G92" s="1"/>
  <c r="F98"/>
  <c r="F97" s="1"/>
  <c r="F93" s="1"/>
  <c r="F92" s="1"/>
  <c r="E98"/>
  <c r="E97"/>
  <c r="G95"/>
  <c r="G94" s="1"/>
  <c r="F95"/>
  <c r="F94" s="1"/>
  <c r="E95"/>
  <c r="E94" s="1"/>
  <c r="G90"/>
  <c r="G89" s="1"/>
  <c r="F90"/>
  <c r="F89" s="1"/>
  <c r="E90"/>
  <c r="E89" s="1"/>
  <c r="G87"/>
  <c r="G86" s="1"/>
  <c r="G85" s="1"/>
  <c r="G84" s="1"/>
  <c r="F87"/>
  <c r="F86" s="1"/>
  <c r="F85" s="1"/>
  <c r="F84" s="1"/>
  <c r="E87"/>
  <c r="E86" s="1"/>
  <c r="E85" s="1"/>
  <c r="E84" s="1"/>
  <c r="G82"/>
  <c r="G81" s="1"/>
  <c r="G80" s="1"/>
  <c r="F82"/>
  <c r="F81" s="1"/>
  <c r="F80" s="1"/>
  <c r="E82"/>
  <c r="E81" s="1"/>
  <c r="E80" s="1"/>
  <c r="G78"/>
  <c r="G77" s="1"/>
  <c r="G76" s="1"/>
  <c r="G75" s="1"/>
  <c r="F78"/>
  <c r="F77" s="1"/>
  <c r="F76" s="1"/>
  <c r="F75" s="1"/>
  <c r="E78"/>
  <c r="E77" s="1"/>
  <c r="E76" s="1"/>
  <c r="G73"/>
  <c r="G72" s="1"/>
  <c r="G71" s="1"/>
  <c r="G70" s="1"/>
  <c r="F73"/>
  <c r="F72" s="1"/>
  <c r="F71" s="1"/>
  <c r="F70" s="1"/>
  <c r="E73"/>
  <c r="E72" s="1"/>
  <c r="E71" s="1"/>
  <c r="E70" s="1"/>
  <c r="G68"/>
  <c r="F68"/>
  <c r="E68"/>
  <c r="G66"/>
  <c r="G65" s="1"/>
  <c r="G64" s="1"/>
  <c r="G63" s="1"/>
  <c r="F66"/>
  <c r="E66"/>
  <c r="G61"/>
  <c r="G60" s="1"/>
  <c r="F61"/>
  <c r="F60" s="1"/>
  <c r="E61"/>
  <c r="E60" s="1"/>
  <c r="G58"/>
  <c r="F58"/>
  <c r="E58"/>
  <c r="G56"/>
  <c r="F56"/>
  <c r="E56"/>
  <c r="G55"/>
  <c r="G54" s="1"/>
  <c r="F55"/>
  <c r="F54" s="1"/>
  <c r="E54"/>
  <c r="G48"/>
  <c r="F48"/>
  <c r="F47" s="1"/>
  <c r="F46" s="1"/>
  <c r="F45" s="1"/>
  <c r="E48"/>
  <c r="G47"/>
  <c r="G46" s="1"/>
  <c r="G45" s="1"/>
  <c r="E47"/>
  <c r="E46" s="1"/>
  <c r="E45" s="1"/>
  <c r="E44"/>
  <c r="E43" s="1"/>
  <c r="E42" s="1"/>
  <c r="E40"/>
  <c r="E39" s="1"/>
  <c r="G40"/>
  <c r="G39" s="1"/>
  <c r="G38" s="1"/>
  <c r="G37" s="1"/>
  <c r="G36" s="1"/>
  <c r="F40"/>
  <c r="F39" s="1"/>
  <c r="F38" s="1"/>
  <c r="F37" s="1"/>
  <c r="F36" s="1"/>
  <c r="G34"/>
  <c r="G33" s="1"/>
  <c r="F34"/>
  <c r="F33" s="1"/>
  <c r="E34"/>
  <c r="E33" s="1"/>
  <c r="G29"/>
  <c r="G28" s="1"/>
  <c r="F29"/>
  <c r="F28" s="1"/>
  <c r="E29"/>
  <c r="E28" s="1"/>
  <c r="E25"/>
  <c r="E24" s="1"/>
  <c r="E23" s="1"/>
  <c r="E22" s="1"/>
  <c r="G24"/>
  <c r="G23" s="1"/>
  <c r="G22" s="1"/>
  <c r="F24"/>
  <c r="F23" s="1"/>
  <c r="F22" s="1"/>
  <c r="G20"/>
  <c r="G19" s="1"/>
  <c r="G18" s="1"/>
  <c r="F20"/>
  <c r="F19" s="1"/>
  <c r="F18" s="1"/>
  <c r="E20"/>
  <c r="E19" s="1"/>
  <c r="E18" s="1"/>
  <c r="E17" s="1"/>
  <c r="E53" l="1"/>
  <c r="E52" s="1"/>
  <c r="E51" s="1"/>
  <c r="E75"/>
  <c r="G112"/>
  <c r="F53"/>
  <c r="F52" s="1"/>
  <c r="F51" s="1"/>
  <c r="F50" s="1"/>
  <c r="G53"/>
  <c r="F65"/>
  <c r="F64" s="1"/>
  <c r="F63" s="1"/>
  <c r="G160"/>
  <c r="G159" s="1"/>
  <c r="F17"/>
  <c r="F112"/>
  <c r="F108" s="1"/>
  <c r="F103" s="1"/>
  <c r="G17"/>
  <c r="F124"/>
  <c r="F117" s="1"/>
  <c r="G124"/>
  <c r="G117" s="1"/>
  <c r="G52"/>
  <c r="G51" s="1"/>
  <c r="G50" s="1"/>
  <c r="E143"/>
  <c r="E142" s="1"/>
  <c r="E65"/>
  <c r="E64" s="1"/>
  <c r="E63" s="1"/>
  <c r="E50" s="1"/>
  <c r="E218"/>
  <c r="E160" s="1"/>
  <c r="E159" s="1"/>
  <c r="E112"/>
  <c r="E108" s="1"/>
  <c r="E31"/>
  <c r="E32"/>
  <c r="E26"/>
  <c r="E27"/>
  <c r="E124"/>
  <c r="F31"/>
  <c r="F32"/>
  <c r="F143"/>
  <c r="F142" s="1"/>
  <c r="G26"/>
  <c r="G27"/>
  <c r="E93"/>
  <c r="E92" s="1"/>
  <c r="F160"/>
  <c r="F159" s="1"/>
  <c r="G31"/>
  <c r="G32"/>
  <c r="F26"/>
  <c r="F27"/>
  <c r="E38"/>
  <c r="E37" s="1"/>
  <c r="E36" s="1"/>
  <c r="G108"/>
  <c r="G16" l="1"/>
  <c r="F16"/>
  <c r="E16"/>
  <c r="F244"/>
  <c r="G103"/>
  <c r="G244"/>
  <c r="E103"/>
  <c r="E244" s="1"/>
</calcChain>
</file>

<file path=xl/sharedStrings.xml><?xml version="1.0" encoding="utf-8"?>
<sst xmlns="http://schemas.openxmlformats.org/spreadsheetml/2006/main" count="671" uniqueCount="279">
  <si>
    <t>УТВЕРЖДЕНО</t>
  </si>
  <si>
    <t>решением совета депутатов</t>
  </si>
  <si>
    <t>Наименование</t>
  </si>
  <si>
    <t>ЦСР</t>
  </si>
  <si>
    <t>ВР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</si>
  <si>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</si>
  <si>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</si>
  <si>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</si>
  <si>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</si>
  <si>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</si>
  <si>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</si>
  <si>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</si>
  <si>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</si>
  <si>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</si>
  <si>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</si>
  <si>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</si>
  <si>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</si>
  <si>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</si>
  <si>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</si>
  <si>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</si>
  <si>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</si>
  <si>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</si>
  <si>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</si>
  <si>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</si>
  <si>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</si>
  <si>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</si>
  <si>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</si>
  <si>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</si>
  <si>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</si>
  <si>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</si>
  <si>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</si>
  <si>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</si>
  <si>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</si>
  <si>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</si>
  <si>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</si>
  <si>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</si>
  <si>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</si>
  <si>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</si>
  <si>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</si>
  <si>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</si>
  <si>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</si>
  <si>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</si>
  <si>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</si>
  <si>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</si>
  <si>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</si>
  <si>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</si>
  <si>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</si>
  <si>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</si>
  <si>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</si>
  <si>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</si>
  <si>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</si>
  <si>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</si>
  <si>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</si>
  <si>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</si>
  <si>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</si>
  <si>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</si>
  <si>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</si>
  <si>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>06 0 00 00000</t>
  </si>
  <si>
    <t>06 1 01 00000</t>
  </si>
  <si>
    <t>06 1 00 00000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</si>
  <si>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</si>
  <si>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</si>
  <si>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</si>
  <si>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</si>
  <si>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</si>
  <si>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</si>
  <si>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</si>
  <si>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</si>
  <si>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</si>
  <si>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</si>
  <si>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</si>
  <si>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</si>
  <si>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</si>
  <si>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</si>
  <si>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</si>
  <si>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</si>
  <si>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</si>
  <si>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</si>
  <si>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</si>
  <si>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</si>
  <si>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</si>
  <si>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</si>
  <si>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</si>
  <si>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</si>
  <si>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</si>
  <si>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</si>
  <si>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</si>
  <si>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</si>
  <si>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</si>
  <si>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</si>
  <si>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</si>
  <si>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</si>
  <si>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</si>
  <si>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</si>
  <si>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</si>
  <si>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</si>
  <si>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</si>
  <si>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</si>
  <si>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</si>
  <si>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</si>
  <si>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</si>
  <si>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</si>
  <si>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</si>
  <si>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</si>
  <si>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</si>
  <si>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</si>
  <si>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</si>
  <si>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</si>
  <si>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</si>
  <si>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</si>
  <si>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</si>
  <si>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</si>
  <si>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</si>
  <si>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</si>
  <si>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</si>
  <si>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</si>
  <si>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</si>
  <si>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</si>
  <si>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</si>
  <si>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</si>
  <si>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</si>
  <si>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</si>
  <si>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</si>
  <si>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</si>
  <si>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</si>
  <si>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</si>
  <si>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</si>
  <si>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</si>
  <si>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</si>
  <si>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</si>
  <si>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</si>
  <si>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</si>
  <si>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</si>
  <si>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</si>
  <si>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</si>
  <si>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</si>
  <si>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</si>
  <si>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</si>
  <si>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</si>
  <si>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</si>
  <si>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</si>
  <si>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</si>
  <si>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</si>
  <si>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</si>
  <si>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</si>
  <si>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</si>
  <si>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</si>
  <si>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</si>
  <si>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</si>
  <si>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</si>
  <si>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</si>
  <si>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</si>
  <si>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</si>
  <si>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</si>
  <si>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</si>
  <si>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</si>
  <si>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</si>
  <si>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</si>
  <si>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</si>
  <si>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</si>
  <si>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</si>
  <si>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</si>
  <si>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</si>
  <si>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</si>
  <si>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</si>
  <si>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</si>
  <si>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</si>
  <si>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</si>
  <si>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</si>
  <si>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</si>
  <si>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</si>
  <si>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</si>
  <si>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</si>
  <si>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</si>
  <si>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</si>
  <si>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</si>
  <si>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</si>
  <si>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</si>
  <si>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</si>
  <si>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</si>
  <si>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</si>
  <si>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</si>
  <si>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</si>
  <si>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</si>
  <si>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</si>
  <si>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</si>
  <si>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</si>
  <si>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</si>
  <si>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</si>
  <si>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</si>
  <si>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</si>
  <si>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</si>
  <si>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</si>
  <si>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</si>
  <si>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</si>
  <si>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</si>
  <si>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</si>
  <si>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</si>
  <si>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</si>
  <si>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</si>
  <si>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</si>
  <si>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</si>
  <si>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</si>
  <si>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</si>
  <si>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</si>
  <si>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</si>
  <si>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</si>
  <si>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</si>
  <si>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</si>
  <si>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</si>
  <si>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06 1 01 13780</t>
  </si>
  <si>
    <t>76 0 04 16410</t>
  </si>
  <si>
    <t>76 0 0416410</t>
  </si>
  <si>
    <t>Реализация мероприятий по газификации д.Назия</t>
  </si>
  <si>
    <t xml:space="preserve"> 2021 год 
сумма
(тысяч рублей)</t>
  </si>
  <si>
    <t xml:space="preserve"> 2022 год 
сумма
(тысяч рублей)</t>
  </si>
  <si>
    <t xml:space="preserve"> 2023 год 
сумма
(тысяч рублей)</t>
  </si>
  <si>
    <t>Рп ПР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</si>
  <si>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</si>
  <si>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</si>
  <si>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</si>
  <si>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</si>
  <si>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0705</t>
  </si>
  <si>
    <t>Профессиональная подготовка, переподготовка и повышение квалификации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</si>
  <si>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</si>
  <si>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</si>
  <si>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</si>
  <si>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</si>
  <si>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Подпрограмма "Организация и проведение мероприятий в области гражданской обороны на территории муниципальногообразования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</si>
  <si>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</si>
  <si>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</si>
  <si>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</si>
  <si>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Ремонт автомобильных дорог общего пользования местного значения </t>
  </si>
  <si>
    <t>11 1 01 S0140</t>
  </si>
  <si>
    <t>от "09"декабря 2020 г.  №45</t>
  </si>
  <si>
    <t>(в редакции  решения совета депутатов</t>
  </si>
  <si>
    <t>98 9 09 10300</t>
  </si>
  <si>
    <t xml:space="preserve">Содержание и обслуживание объектов имущества казны муниципального образования </t>
  </si>
  <si>
    <t>98 9 09 15360</t>
  </si>
  <si>
    <t>Организация сбора и вывоза бытовых отходов и мусора</t>
  </si>
  <si>
    <t>1004</t>
  </si>
  <si>
    <t>1А 0 00 00000</t>
  </si>
  <si>
    <t>1А 0 01 00000</t>
  </si>
  <si>
    <t>1А 0 01 L4970</t>
  </si>
  <si>
    <t>Охрана семьи и детства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</si>
  <si>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</si>
  <si>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</si>
  <si>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Реализация мероприятий по обеспечению жильем молодых семей</t>
  </si>
  <si>
    <t>1Н 0 01 S4660</t>
  </si>
  <si>
    <t>1П 0 01 S4770</t>
  </si>
  <si>
    <t>98 9 09 95040</t>
  </si>
  <si>
    <t>98 9  09 95040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</si>
  <si>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</si>
  <si>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0107</t>
  </si>
  <si>
    <t>98 9 09 10200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</si>
  <si>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</si>
  <si>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</si>
  <si>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</si>
  <si>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</si>
  <si>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</si>
  <si>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</si>
  <si>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</si>
  <si>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</si>
  <si>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</si>
  <si>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</si>
  <si>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</si>
  <si>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</si>
  <si>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Обслуживание внутреннего государственного и муниципального долга</t>
  </si>
  <si>
    <t>1301</t>
  </si>
  <si>
    <t>1W 0 02 00000</t>
  </si>
  <si>
    <t>1W 0 02 S4960</t>
  </si>
  <si>
    <t>Основное мероприятие "Оснащение мест (площадок) накопления твердых коммунальных отходов емкостями для накопления твердых коммунальных отходов"</t>
  </si>
  <si>
    <t>Оснащение мест (площадок) накопления твердых коммунальных отходов емкостями для накопления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</si>
  <si>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</si>
  <si>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</si>
  <si>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67 4 09 55490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</si>
  <si>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</si>
  <si>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от 7 декабря 2021 г № 23)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</si>
  <si>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2021 год                                                                    и на плановый период 2022 и 2023 годов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</si>
</sst>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6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49" fontId="5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 wrapText="1"/>
    </xf>
    <xf numFmtId="49" fontId="7" fillId="2" borderId="10" xfId="0" applyNumberFormat="1" applyFont="1" applyFill="1" applyBorder="1" applyAlignment="1">
      <alignment horizontal="left" wrapText="1"/>
    </xf>
    <xf numFmtId="49" fontId="7" fillId="2" borderId="1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right"/>
    </xf>
    <xf numFmtId="49" fontId="7" fillId="2" borderId="18" xfId="0" applyNumberFormat="1" applyFont="1" applyFill="1" applyBorder="1" applyAlignment="1">
      <alignment horizontal="left" wrapText="1"/>
    </xf>
    <xf numFmtId="49" fontId="8" fillId="2" borderId="13" xfId="0" applyNumberFormat="1" applyFont="1" applyFill="1" applyBorder="1" applyAlignment="1">
      <alignment horizontal="center"/>
    </xf>
    <xf numFmtId="164" fontId="8" fillId="2" borderId="19" xfId="0" applyNumberFormat="1" applyFont="1" applyFill="1" applyBorder="1" applyAlignment="1">
      <alignment horizontal="right"/>
    </xf>
    <xf numFmtId="49" fontId="5" fillId="2" borderId="20" xfId="0" applyNumberFormat="1" applyFont="1" applyFill="1" applyBorder="1" applyAlignment="1">
      <alignment horizontal="left" wrapText="1"/>
    </xf>
    <xf numFmtId="49" fontId="8" fillId="2" borderId="21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right"/>
    </xf>
    <xf numFmtId="49" fontId="8" fillId="2" borderId="23" xfId="0" applyNumberFormat="1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right"/>
    </xf>
    <xf numFmtId="0" fontId="9" fillId="2" borderId="4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0" fontId="9" fillId="2" borderId="27" xfId="0" applyNumberFormat="1" applyFont="1" applyFill="1" applyBorder="1" applyAlignment="1">
      <alignment horizontal="left" wrapText="1"/>
    </xf>
    <xf numFmtId="0" fontId="9" fillId="2" borderId="28" xfId="0" applyNumberFormat="1" applyFont="1" applyFill="1" applyBorder="1" applyAlignment="1">
      <alignment horizontal="left" wrapText="1"/>
    </xf>
    <xf numFmtId="0" fontId="3" fillId="2" borderId="29" xfId="0" applyNumberFormat="1" applyFont="1" applyFill="1" applyBorder="1" applyAlignment="1">
      <alignment horizontal="left" wrapText="1"/>
    </xf>
    <xf numFmtId="49" fontId="4" fillId="2" borderId="29" xfId="0" applyNumberFormat="1" applyFont="1" applyFill="1" applyBorder="1" applyAlignment="1">
      <alignment horizontal="left" wrapText="1"/>
    </xf>
    <xf numFmtId="49" fontId="4" fillId="2" borderId="30" xfId="0" applyNumberFormat="1" applyFont="1" applyFill="1" applyBorder="1" applyAlignment="1">
      <alignment horizontal="center"/>
    </xf>
    <xf numFmtId="49" fontId="7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164" fontId="4" fillId="2" borderId="3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/>
    </xf>
    <xf numFmtId="164" fontId="9" fillId="2" borderId="32" xfId="0" applyNumberFormat="1" applyFont="1" applyFill="1" applyBorder="1" applyAlignment="1">
      <alignment horizontal="right"/>
    </xf>
    <xf numFmtId="0" fontId="3" fillId="2" borderId="33" xfId="0" applyNumberFormat="1" applyFont="1" applyFill="1" applyBorder="1" applyAlignment="1">
      <alignment horizontal="left" wrapText="1"/>
    </xf>
    <xf numFmtId="49" fontId="3" fillId="2" borderId="21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right"/>
    </xf>
    <xf numFmtId="49" fontId="7" fillId="2" borderId="34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19" xfId="0" applyNumberFormat="1" applyFont="1" applyFill="1" applyBorder="1" applyAlignment="1">
      <alignment horizontal="right"/>
    </xf>
    <xf numFmtId="49" fontId="9" fillId="2" borderId="29" xfId="0" applyNumberFormat="1" applyFont="1" applyFill="1" applyBorder="1" applyAlignment="1">
      <alignment horizontal="left" wrapText="1"/>
    </xf>
    <xf numFmtId="49" fontId="9" fillId="2" borderId="8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164" fontId="5" fillId="2" borderId="32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center"/>
    </xf>
    <xf numFmtId="164" fontId="8" fillId="2" borderId="35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wrapText="1"/>
    </xf>
    <xf numFmtId="49" fontId="3" fillId="2" borderId="29" xfId="0" applyNumberFormat="1" applyFont="1" applyFill="1" applyBorder="1" applyAlignment="1">
      <alignment horizontal="left" wrapText="1"/>
    </xf>
    <xf numFmtId="164" fontId="8" fillId="2" borderId="26" xfId="0" applyNumberFormat="1" applyFont="1" applyFill="1" applyBorder="1" applyAlignment="1">
      <alignment horizontal="right"/>
    </xf>
    <xf numFmtId="49" fontId="8" fillId="2" borderId="7" xfId="0" applyNumberFormat="1" applyFont="1" applyFill="1" applyBorder="1" applyAlignment="1">
      <alignment horizontal="left" wrapText="1"/>
    </xf>
    <xf numFmtId="166" fontId="9" fillId="2" borderId="29" xfId="0" applyNumberFormat="1" applyFont="1" applyFill="1" applyBorder="1" applyAlignment="1">
      <alignment horizontal="left" wrapText="1"/>
    </xf>
    <xf numFmtId="49" fontId="8" fillId="2" borderId="3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left" wrapText="1"/>
    </xf>
    <xf numFmtId="49" fontId="7" fillId="2" borderId="2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/>
    </xf>
    <xf numFmtId="49" fontId="8" fillId="2" borderId="36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0" fontId="8" fillId="2" borderId="11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49" fontId="7" fillId="2" borderId="38" xfId="0" applyNumberFormat="1" applyFont="1" applyFill="1" applyBorder="1" applyAlignment="1">
      <alignment horizontal="left" wrapText="1"/>
    </xf>
    <xf numFmtId="49" fontId="7" fillId="2" borderId="11" xfId="0" applyNumberFormat="1" applyFont="1" applyFill="1" applyBorder="1" applyAlignment="1">
      <alignment horizontal="center"/>
    </xf>
    <xf numFmtId="164" fontId="7" fillId="2" borderId="26" xfId="0" applyNumberFormat="1" applyFont="1" applyFill="1" applyBorder="1" applyAlignment="1">
      <alignment horizontal="right"/>
    </xf>
    <xf numFmtId="49" fontId="3" fillId="2" borderId="14" xfId="0" applyNumberFormat="1" applyFont="1" applyFill="1" applyBorder="1" applyAlignment="1">
      <alignment horizontal="left" wrapText="1"/>
    </xf>
    <xf numFmtId="0" fontId="3" fillId="2" borderId="8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164" fontId="3" fillId="2" borderId="39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 wrapText="1"/>
    </xf>
    <xf numFmtId="49" fontId="4" fillId="2" borderId="40" xfId="0" applyNumberFormat="1" applyFont="1" applyFill="1" applyBorder="1" applyAlignment="1">
      <alignment horizontal="left" wrapText="1"/>
    </xf>
    <xf numFmtId="49" fontId="4" fillId="2" borderId="41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5" fillId="2" borderId="22" xfId="0" applyNumberFormat="1" applyFont="1" applyFill="1" applyBorder="1" applyAlignment="1">
      <alignment horizontal="right"/>
    </xf>
    <xf numFmtId="165" fontId="3" fillId="2" borderId="26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0" fontId="0" fillId="2" borderId="0" xfId="0" applyFont="1" applyFill="1"/>
    <xf numFmtId="49" fontId="9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49" fontId="5" fillId="2" borderId="38" xfId="0" applyNumberFormat="1" applyFont="1" applyFill="1" applyBorder="1" applyAlignment="1">
      <alignment horizontal="left" wrapText="1"/>
    </xf>
    <xf numFmtId="2" fontId="3" fillId="2" borderId="44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wrapText="1"/>
    </xf>
    <xf numFmtId="164" fontId="8" fillId="2" borderId="16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>
      <alignment horizontal="right"/>
    </xf>
    <xf numFmtId="0" fontId="13" fillId="3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left" wrapText="1"/>
    </xf>
    <xf numFmtId="164" fontId="3" fillId="2" borderId="31" xfId="0" applyNumberFormat="1" applyFont="1" applyFill="1" applyBorder="1" applyAlignment="1">
      <alignment horizontal="right"/>
    </xf>
    <xf numFmtId="164" fontId="8" fillId="2" borderId="31" xfId="0" applyNumberFormat="1" applyFont="1" applyFill="1" applyBorder="1" applyAlignment="1">
      <alignment horizontal="right"/>
    </xf>
    <xf numFmtId="0" fontId="10" fillId="2" borderId="0" xfId="0" applyFont="1" applyFill="1" applyAlignment="1"/>
    <xf numFmtId="49" fontId="7" fillId="2" borderId="5" xfId="0" applyNumberFormat="1" applyFont="1" applyFill="1" applyBorder="1" applyAlignment="1">
      <alignment horizontal="center"/>
    </xf>
    <xf numFmtId="164" fontId="7" fillId="2" borderId="3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center"/>
    </xf>
    <xf numFmtId="0" fontId="9" fillId="2" borderId="50" xfId="0" applyFont="1" applyFill="1" applyBorder="1" applyAlignment="1">
      <alignment horizontal="left" wrapText="1"/>
    </xf>
    <xf numFmtId="0" fontId="8" fillId="2" borderId="50" xfId="0" applyFont="1" applyFill="1" applyBorder="1" applyAlignment="1">
      <alignment horizontal="left" wrapText="1"/>
    </xf>
    <xf numFmtId="164" fontId="5" fillId="2" borderId="31" xfId="0" applyNumberFormat="1" applyFont="1" applyFill="1" applyBorder="1" applyAlignment="1">
      <alignment horizontal="right"/>
    </xf>
    <xf numFmtId="49" fontId="5" fillId="2" borderId="51" xfId="0" applyNumberFormat="1" applyFont="1" applyFill="1" applyBorder="1" applyAlignment="1">
      <alignment horizontal="left" wrapText="1"/>
    </xf>
    <xf numFmtId="49" fontId="3" fillId="2" borderId="51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9" fontId="3" fillId="2" borderId="44" xfId="0" applyNumberFormat="1" applyFont="1" applyFill="1" applyBorder="1" applyAlignment="1">
      <alignment horizontal="left" wrapText="1"/>
    </xf>
    <xf numFmtId="0" fontId="3" fillId="2" borderId="51" xfId="0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4"/>
  <sheetViews>
    <sheetView showGridLines="0" tabSelected="1" view="pageBreakPreview" topLeftCell="C7" zoomScale="75" zoomScaleSheetLayoutView="75" workbookViewId="0">
      <selection activeCell="L16" sqref="L16"/>
    </sheetView>
  </sheetViews>
  <sheetFormatPr defaultColWidth="8.85546875" defaultRowHeight="12.75"/>
  <cols>
    <col min="1" max="1" width="86" style="106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>
      <c r="A1" s="146" t="s">
        <v>0</v>
      </c>
      <c r="B1" s="146"/>
      <c r="C1" s="146"/>
      <c r="D1" s="146"/>
      <c r="E1" s="146"/>
      <c r="F1" s="146"/>
      <c r="G1" s="146"/>
    </row>
    <row r="2" spans="1:7" ht="15.75">
      <c r="A2" s="145" t="s">
        <v>1</v>
      </c>
      <c r="B2" s="145"/>
      <c r="C2" s="145"/>
      <c r="D2" s="145"/>
      <c r="E2" s="145"/>
      <c r="F2" s="145"/>
      <c r="G2" s="145"/>
    </row>
    <row r="3" spans="1:7" ht="15.75">
      <c r="A3" s="141"/>
      <c r="B3" s="145" t="s">
        <v>36</v>
      </c>
      <c r="C3" s="145"/>
      <c r="D3" s="145"/>
      <c r="E3" s="145"/>
      <c r="F3" s="145"/>
      <c r="G3" s="145"/>
    </row>
    <row r="4" spans="1:7" ht="15.75">
      <c r="A4" s="145" t="s">
        <v>37</v>
      </c>
      <c r="B4" s="145"/>
      <c r="C4" s="145"/>
      <c r="D4" s="145"/>
      <c r="E4" s="145"/>
      <c r="F4" s="145"/>
      <c r="G4" s="145"/>
    </row>
    <row r="5" spans="1:7" ht="15.75">
      <c r="A5" s="145" t="s">
        <v>39</v>
      </c>
      <c r="B5" s="145"/>
      <c r="C5" s="145"/>
      <c r="D5" s="145"/>
      <c r="E5" s="145"/>
      <c r="F5" s="145"/>
      <c r="G5" s="145"/>
    </row>
    <row r="6" spans="1:7" ht="15.75">
      <c r="A6" s="141"/>
      <c r="B6" s="145" t="s">
        <v>38</v>
      </c>
      <c r="C6" s="145"/>
      <c r="D6" s="145"/>
      <c r="E6" s="145"/>
      <c r="F6" s="145"/>
      <c r="G6" s="145"/>
    </row>
    <row r="7" spans="1:7" ht="15.75">
      <c r="A7" s="144" t="s">
        <v>234</v>
      </c>
      <c r="B7" s="144"/>
      <c r="C7" s="144"/>
      <c r="D7" s="144"/>
      <c r="E7" s="144"/>
      <c r="F7" s="144"/>
      <c r="G7" s="144"/>
    </row>
    <row r="8" spans="1:7" ht="15.75">
      <c r="B8" s="145" t="s">
        <v>170</v>
      </c>
      <c r="C8" s="145"/>
      <c r="D8" s="145"/>
      <c r="E8" s="145"/>
      <c r="F8" s="145"/>
      <c r="G8" s="145"/>
    </row>
    <row r="9" spans="1:7" ht="15.75">
      <c r="B9" s="145" t="s">
        <v>235</v>
      </c>
      <c r="C9" s="145"/>
      <c r="D9" s="145"/>
      <c r="E9" s="145"/>
      <c r="F9" s="145"/>
      <c r="G9" s="145"/>
    </row>
    <row r="10" spans="1:7" ht="15.75">
      <c r="B10" s="141"/>
      <c r="C10" s="141"/>
      <c r="D10" s="146" t="s">
        <v>277</v>
      </c>
      <c r="E10" s="146"/>
      <c r="F10" s="146"/>
      <c r="G10" s="146"/>
    </row>
    <row r="11" spans="1:7" ht="15.75">
      <c r="B11" s="140"/>
      <c r="C11" s="140"/>
      <c r="D11" s="126"/>
      <c r="E11" s="126"/>
      <c r="F11" s="126"/>
      <c r="G11" s="126"/>
    </row>
    <row r="12" spans="1:7" ht="97.5" customHeight="1">
      <c r="A12" s="147" t="s">
        <v>278</v>
      </c>
      <c r="B12" s="147"/>
      <c r="C12" s="147"/>
      <c r="D12" s="147"/>
      <c r="E12" s="147"/>
      <c r="F12" s="147"/>
      <c r="G12" s="147"/>
    </row>
    <row r="13" spans="1:7" ht="14.1" customHeight="1" thickBot="1"/>
    <row r="14" spans="1:7" ht="43.5" customHeight="1" thickTop="1" thickBot="1">
      <c r="A14" s="118" t="s">
        <v>2</v>
      </c>
      <c r="B14" s="119" t="s">
        <v>3</v>
      </c>
      <c r="C14" s="119" t="s">
        <v>4</v>
      </c>
      <c r="D14" s="119" t="s">
        <v>217</v>
      </c>
      <c r="E14" s="117" t="s">
        <v>214</v>
      </c>
      <c r="F14" s="117" t="s">
        <v>215</v>
      </c>
      <c r="G14" s="117" t="s">
        <v>216</v>
      </c>
    </row>
    <row r="15" spans="1:7" ht="17.649999999999999" customHeight="1" thickTop="1" thickBot="1">
      <c r="A15" s="120">
        <v>1</v>
      </c>
      <c r="B15" s="121">
        <v>2</v>
      </c>
      <c r="C15" s="121">
        <v>3</v>
      </c>
      <c r="D15" s="121">
        <v>4</v>
      </c>
      <c r="E15" s="121">
        <v>5</v>
      </c>
      <c r="F15" s="121">
        <v>6</v>
      </c>
      <c r="G15" s="121">
        <v>7</v>
      </c>
    </row>
    <row r="16" spans="1:7" ht="88.5" customHeight="1" thickTop="1">
      <c r="A16" s="8" t="s">
        <v>227</v>
      </c>
      <c r="B16" s="3" t="s">
        <v>57</v>
      </c>
      <c r="C16" s="3"/>
      <c r="D16" s="3"/>
      <c r="E16" s="4">
        <f>E17+E26+E31</f>
        <v>146</v>
      </c>
      <c r="F16" s="4">
        <f>F17+F26+F31</f>
        <v>275.60000000000002</v>
      </c>
      <c r="G16" s="4">
        <f>G17+G26+G31</f>
        <v>285.60000000000002</v>
      </c>
    </row>
    <row r="17" spans="1:7" ht="66" customHeight="1">
      <c r="A17" s="8" t="s">
        <v>228</v>
      </c>
      <c r="B17" s="9" t="s">
        <v>59</v>
      </c>
      <c r="C17" s="9"/>
      <c r="D17" s="9"/>
      <c r="E17" s="10">
        <f>E18+E22</f>
        <v>123.80000000000001</v>
      </c>
      <c r="F17" s="10">
        <f t="shared" ref="F17:G17" si="0">F18+F22</f>
        <v>195.6</v>
      </c>
      <c r="G17" s="10">
        <f t="shared" si="0"/>
        <v>195.6</v>
      </c>
    </row>
    <row r="18" spans="1:7" ht="45" customHeight="1">
      <c r="A18" s="8" t="s">
        <v>229</v>
      </c>
      <c r="B18" s="9" t="s">
        <v>58</v>
      </c>
      <c r="C18" s="9"/>
      <c r="D18" s="9"/>
      <c r="E18" s="10">
        <f>E19</f>
        <v>111</v>
      </c>
      <c r="F18" s="10">
        <f t="shared" ref="F18:G18" si="1">F19</f>
        <v>144</v>
      </c>
      <c r="G18" s="10">
        <f t="shared" si="1"/>
        <v>144</v>
      </c>
    </row>
    <row r="19" spans="1:7" ht="33.6" customHeight="1">
      <c r="A19" s="122" t="s">
        <v>230</v>
      </c>
      <c r="B19" s="11" t="s">
        <v>210</v>
      </c>
      <c r="C19" s="11"/>
      <c r="D19" s="11"/>
      <c r="E19" s="12">
        <f t="shared" ref="E19:F20" si="2">E20</f>
        <v>111</v>
      </c>
      <c r="F19" s="12">
        <f t="shared" si="2"/>
        <v>144</v>
      </c>
      <c r="G19" s="12">
        <f>G20</f>
        <v>144</v>
      </c>
    </row>
    <row r="20" spans="1:7" ht="33.6" customHeight="1">
      <c r="A20" s="6" t="s">
        <v>201</v>
      </c>
      <c r="B20" s="13" t="s">
        <v>210</v>
      </c>
      <c r="C20" s="13" t="s">
        <v>200</v>
      </c>
      <c r="D20" s="13"/>
      <c r="E20" s="14">
        <f t="shared" si="2"/>
        <v>111</v>
      </c>
      <c r="F20" s="14">
        <f t="shared" si="2"/>
        <v>144</v>
      </c>
      <c r="G20" s="14">
        <f>G21</f>
        <v>144</v>
      </c>
    </row>
    <row r="21" spans="1:7" ht="32.25" customHeight="1">
      <c r="A21" s="15" t="s">
        <v>218</v>
      </c>
      <c r="B21" s="16" t="s">
        <v>210</v>
      </c>
      <c r="C21" s="16" t="s">
        <v>200</v>
      </c>
      <c r="D21" s="16" t="s">
        <v>17</v>
      </c>
      <c r="E21" s="17">
        <v>111</v>
      </c>
      <c r="F21" s="17">
        <v>144</v>
      </c>
      <c r="G21" s="17">
        <v>144</v>
      </c>
    </row>
    <row r="22" spans="1:7" ht="33.6" customHeight="1">
      <c r="A22" s="18" t="s">
        <v>62</v>
      </c>
      <c r="B22" s="9" t="s">
        <v>61</v>
      </c>
      <c r="C22" s="19"/>
      <c r="D22" s="19"/>
      <c r="E22" s="20">
        <f t="shared" ref="E22:F24" si="3">E23</f>
        <v>12.800000000000004</v>
      </c>
      <c r="F22" s="20">
        <f t="shared" si="3"/>
        <v>51.6</v>
      </c>
      <c r="G22" s="20">
        <f>G23</f>
        <v>51.6</v>
      </c>
    </row>
    <row r="23" spans="1:7" ht="54" customHeight="1">
      <c r="A23" s="21" t="s">
        <v>220</v>
      </c>
      <c r="B23" s="22" t="s">
        <v>60</v>
      </c>
      <c r="C23" s="22"/>
      <c r="D23" s="22"/>
      <c r="E23" s="23">
        <f t="shared" si="3"/>
        <v>12.800000000000004</v>
      </c>
      <c r="F23" s="23">
        <f t="shared" si="3"/>
        <v>51.6</v>
      </c>
      <c r="G23" s="23">
        <f>G24</f>
        <v>51.6</v>
      </c>
    </row>
    <row r="24" spans="1:7" ht="18" customHeight="1">
      <c r="A24" s="24" t="s">
        <v>199</v>
      </c>
      <c r="B24" s="13" t="s">
        <v>60</v>
      </c>
      <c r="C24" s="13" t="s">
        <v>198</v>
      </c>
      <c r="D24" s="13"/>
      <c r="E24" s="25">
        <f t="shared" si="3"/>
        <v>12.800000000000004</v>
      </c>
      <c r="F24" s="25">
        <f t="shared" si="3"/>
        <v>51.6</v>
      </c>
      <c r="G24" s="25">
        <f>G25</f>
        <v>51.6</v>
      </c>
    </row>
    <row r="25" spans="1:7" ht="38.25" customHeight="1">
      <c r="A25" s="15" t="s">
        <v>219</v>
      </c>
      <c r="B25" s="16" t="s">
        <v>60</v>
      </c>
      <c r="C25" s="16" t="s">
        <v>198</v>
      </c>
      <c r="D25" s="16" t="s">
        <v>18</v>
      </c>
      <c r="E25" s="26">
        <f>51.6-38.8</f>
        <v>12.800000000000004</v>
      </c>
      <c r="F25" s="26">
        <v>51.6</v>
      </c>
      <c r="G25" s="26">
        <v>51.6</v>
      </c>
    </row>
    <row r="26" spans="1:7" ht="52.5" customHeight="1">
      <c r="A26" s="27" t="s">
        <v>63</v>
      </c>
      <c r="B26" s="28" t="s">
        <v>64</v>
      </c>
      <c r="C26" s="28"/>
      <c r="D26" s="28"/>
      <c r="E26" s="29">
        <f t="shared" ref="E26:F26" si="4">E28</f>
        <v>22.2</v>
      </c>
      <c r="F26" s="29">
        <f t="shared" si="4"/>
        <v>70</v>
      </c>
      <c r="G26" s="29">
        <f>G28</f>
        <v>80</v>
      </c>
    </row>
    <row r="27" spans="1:7" ht="30.75" customHeight="1">
      <c r="A27" s="30" t="s">
        <v>65</v>
      </c>
      <c r="B27" s="28" t="s">
        <v>66</v>
      </c>
      <c r="C27" s="31"/>
      <c r="D27" s="31"/>
      <c r="E27" s="32">
        <f t="shared" ref="E27:F29" si="5">E28</f>
        <v>22.2</v>
      </c>
      <c r="F27" s="32">
        <f t="shared" si="5"/>
        <v>70</v>
      </c>
      <c r="G27" s="32">
        <f>G28</f>
        <v>80</v>
      </c>
    </row>
    <row r="28" spans="1:7" ht="34.5" customHeight="1">
      <c r="A28" s="33" t="s">
        <v>67</v>
      </c>
      <c r="B28" s="34" t="s">
        <v>68</v>
      </c>
      <c r="C28" s="34"/>
      <c r="D28" s="34"/>
      <c r="E28" s="35">
        <f t="shared" si="5"/>
        <v>22.2</v>
      </c>
      <c r="F28" s="35">
        <f t="shared" si="5"/>
        <v>70</v>
      </c>
      <c r="G28" s="35">
        <f>G29</f>
        <v>80</v>
      </c>
    </row>
    <row r="29" spans="1:7" ht="33.6" customHeight="1">
      <c r="A29" s="6" t="s">
        <v>201</v>
      </c>
      <c r="B29" s="13" t="s">
        <v>68</v>
      </c>
      <c r="C29" s="13" t="s">
        <v>200</v>
      </c>
      <c r="D29" s="13"/>
      <c r="E29" s="14">
        <f t="shared" si="5"/>
        <v>22.2</v>
      </c>
      <c r="F29" s="14">
        <f t="shared" si="5"/>
        <v>70</v>
      </c>
      <c r="G29" s="14">
        <f>G30</f>
        <v>80</v>
      </c>
    </row>
    <row r="30" spans="1:7" ht="39" customHeight="1">
      <c r="A30" s="15" t="s">
        <v>219</v>
      </c>
      <c r="B30" s="16" t="s">
        <v>68</v>
      </c>
      <c r="C30" s="16" t="s">
        <v>200</v>
      </c>
      <c r="D30" s="16" t="s">
        <v>18</v>
      </c>
      <c r="E30" s="17">
        <v>22.2</v>
      </c>
      <c r="F30" s="17">
        <v>70</v>
      </c>
      <c r="G30" s="17">
        <v>80</v>
      </c>
    </row>
    <row r="31" spans="1:7" ht="63" customHeight="1">
      <c r="A31" s="27" t="s">
        <v>110</v>
      </c>
      <c r="B31" s="28" t="s">
        <v>108</v>
      </c>
      <c r="C31" s="28"/>
      <c r="D31" s="28"/>
      <c r="E31" s="29">
        <f t="shared" ref="E31:F31" si="6">E33</f>
        <v>0</v>
      </c>
      <c r="F31" s="29">
        <f t="shared" si="6"/>
        <v>10</v>
      </c>
      <c r="G31" s="29">
        <f>G33</f>
        <v>10</v>
      </c>
    </row>
    <row r="32" spans="1:7" ht="66" customHeight="1">
      <c r="A32" s="30" t="s">
        <v>150</v>
      </c>
      <c r="B32" s="28" t="s">
        <v>109</v>
      </c>
      <c r="C32" s="31"/>
      <c r="D32" s="31"/>
      <c r="E32" s="32">
        <f t="shared" ref="E32:F34" si="7">E33</f>
        <v>0</v>
      </c>
      <c r="F32" s="32">
        <f t="shared" si="7"/>
        <v>10</v>
      </c>
      <c r="G32" s="32">
        <f>G33</f>
        <v>10</v>
      </c>
    </row>
    <row r="33" spans="1:7" ht="39" customHeight="1">
      <c r="A33" s="33" t="s">
        <v>149</v>
      </c>
      <c r="B33" s="34" t="s">
        <v>111</v>
      </c>
      <c r="C33" s="34"/>
      <c r="D33" s="34"/>
      <c r="E33" s="35">
        <f t="shared" si="7"/>
        <v>0</v>
      </c>
      <c r="F33" s="35">
        <f t="shared" si="7"/>
        <v>10</v>
      </c>
      <c r="G33" s="35">
        <f>G34</f>
        <v>10</v>
      </c>
    </row>
    <row r="34" spans="1:7" ht="33.75" customHeight="1">
      <c r="A34" s="6" t="s">
        <v>201</v>
      </c>
      <c r="B34" s="13" t="s">
        <v>111</v>
      </c>
      <c r="C34" s="13" t="s">
        <v>200</v>
      </c>
      <c r="D34" s="13"/>
      <c r="E34" s="14">
        <f t="shared" si="7"/>
        <v>0</v>
      </c>
      <c r="F34" s="14">
        <f t="shared" si="7"/>
        <v>10</v>
      </c>
      <c r="G34" s="14">
        <f>G35</f>
        <v>10</v>
      </c>
    </row>
    <row r="35" spans="1:7" ht="24.75" customHeight="1">
      <c r="A35" s="15" t="s">
        <v>19</v>
      </c>
      <c r="B35" s="16" t="s">
        <v>111</v>
      </c>
      <c r="C35" s="16" t="s">
        <v>200</v>
      </c>
      <c r="D35" s="16" t="s">
        <v>56</v>
      </c>
      <c r="E35" s="17">
        <v>0</v>
      </c>
      <c r="F35" s="17">
        <v>10</v>
      </c>
      <c r="G35" s="17">
        <v>10</v>
      </c>
    </row>
    <row r="36" spans="1:7" ht="63">
      <c r="A36" s="36" t="s">
        <v>48</v>
      </c>
      <c r="B36" s="37" t="s">
        <v>69</v>
      </c>
      <c r="C36" s="38"/>
      <c r="D36" s="37"/>
      <c r="E36" s="4">
        <f t="shared" ref="E36:F37" si="8">E37</f>
        <v>1184.6000000000001</v>
      </c>
      <c r="F36" s="4">
        <f t="shared" si="8"/>
        <v>828.2</v>
      </c>
      <c r="G36" s="4">
        <f>G37</f>
        <v>1028.2</v>
      </c>
    </row>
    <row r="37" spans="1:7" ht="60">
      <c r="A37" s="39" t="s">
        <v>70</v>
      </c>
      <c r="B37" s="28" t="s">
        <v>71</v>
      </c>
      <c r="C37" s="28"/>
      <c r="D37" s="28"/>
      <c r="E37" s="29">
        <f t="shared" si="8"/>
        <v>1184.6000000000001</v>
      </c>
      <c r="F37" s="29">
        <f t="shared" si="8"/>
        <v>828.2</v>
      </c>
      <c r="G37" s="29">
        <f>G38</f>
        <v>1028.2</v>
      </c>
    </row>
    <row r="38" spans="1:7" ht="45">
      <c r="A38" s="40" t="s">
        <v>73</v>
      </c>
      <c r="B38" s="28" t="s">
        <v>72</v>
      </c>
      <c r="C38" s="31"/>
      <c r="D38" s="31"/>
      <c r="E38" s="32">
        <f>E39+E42</f>
        <v>1184.6000000000001</v>
      </c>
      <c r="F38" s="32">
        <f t="shared" ref="F38:G38" si="9">F39+F42</f>
        <v>828.2</v>
      </c>
      <c r="G38" s="32">
        <f t="shared" si="9"/>
        <v>1028.2</v>
      </c>
    </row>
    <row r="39" spans="1:7" ht="30" customHeight="1">
      <c r="A39" s="33" t="s">
        <v>74</v>
      </c>
      <c r="B39" s="34" t="s">
        <v>75</v>
      </c>
      <c r="C39" s="34"/>
      <c r="D39" s="34"/>
      <c r="E39" s="35">
        <f t="shared" ref="E39:F40" si="10">E40</f>
        <v>924.2</v>
      </c>
      <c r="F39" s="35">
        <f t="shared" si="10"/>
        <v>828.2</v>
      </c>
      <c r="G39" s="35">
        <f>G40</f>
        <v>1028.2</v>
      </c>
    </row>
    <row r="40" spans="1:7" ht="30">
      <c r="A40" s="6" t="s">
        <v>201</v>
      </c>
      <c r="B40" s="13" t="s">
        <v>76</v>
      </c>
      <c r="C40" s="13" t="s">
        <v>200</v>
      </c>
      <c r="D40" s="13"/>
      <c r="E40" s="14">
        <f t="shared" si="10"/>
        <v>924.2</v>
      </c>
      <c r="F40" s="14">
        <f t="shared" si="10"/>
        <v>828.2</v>
      </c>
      <c r="G40" s="14">
        <f>G41</f>
        <v>1028.2</v>
      </c>
    </row>
    <row r="41" spans="1:7" ht="27.75" customHeight="1">
      <c r="A41" s="15" t="s">
        <v>34</v>
      </c>
      <c r="B41" s="16" t="s">
        <v>75</v>
      </c>
      <c r="C41" s="16" t="s">
        <v>200</v>
      </c>
      <c r="D41" s="16" t="s">
        <v>35</v>
      </c>
      <c r="E41" s="17">
        <v>924.2</v>
      </c>
      <c r="F41" s="17">
        <v>828.2</v>
      </c>
      <c r="G41" s="17">
        <v>1028.2</v>
      </c>
    </row>
    <row r="42" spans="1:7" ht="33" customHeight="1">
      <c r="A42" s="33" t="s">
        <v>232</v>
      </c>
      <c r="B42" s="34" t="s">
        <v>233</v>
      </c>
      <c r="C42" s="80"/>
      <c r="D42" s="80"/>
      <c r="E42" s="124">
        <f>E43</f>
        <v>260.40000000000003</v>
      </c>
      <c r="F42" s="124">
        <v>0</v>
      </c>
      <c r="G42" s="124">
        <v>0</v>
      </c>
    </row>
    <row r="43" spans="1:7" ht="33.75" customHeight="1">
      <c r="A43" s="6" t="s">
        <v>201</v>
      </c>
      <c r="B43" s="16" t="s">
        <v>233</v>
      </c>
      <c r="C43" s="80" t="s">
        <v>200</v>
      </c>
      <c r="D43" s="80"/>
      <c r="E43" s="125">
        <f>E44</f>
        <v>260.40000000000003</v>
      </c>
      <c r="F43" s="125">
        <v>0</v>
      </c>
      <c r="G43" s="125">
        <v>0</v>
      </c>
    </row>
    <row r="44" spans="1:7" ht="33.75" customHeight="1">
      <c r="A44" s="15" t="s">
        <v>34</v>
      </c>
      <c r="B44" s="16" t="s">
        <v>233</v>
      </c>
      <c r="C44" s="80" t="s">
        <v>200</v>
      </c>
      <c r="D44" s="80" t="s">
        <v>35</v>
      </c>
      <c r="E44" s="125">
        <f>258.3+2.1</f>
        <v>260.40000000000003</v>
      </c>
      <c r="F44" s="125">
        <v>0</v>
      </c>
      <c r="G44" s="125">
        <v>0</v>
      </c>
    </row>
    <row r="45" spans="1:7" ht="46.5" customHeight="1">
      <c r="A45" s="42" t="s">
        <v>221</v>
      </c>
      <c r="B45" s="43" t="s">
        <v>77</v>
      </c>
      <c r="C45" s="44"/>
      <c r="D45" s="43"/>
      <c r="E45" s="45">
        <f t="shared" ref="E45:F48" si="11">E46</f>
        <v>0</v>
      </c>
      <c r="F45" s="45">
        <f t="shared" si="11"/>
        <v>60</v>
      </c>
      <c r="G45" s="45">
        <f>G46</f>
        <v>60</v>
      </c>
    </row>
    <row r="46" spans="1:7" ht="54.75" customHeight="1">
      <c r="A46" s="42" t="s">
        <v>79</v>
      </c>
      <c r="B46" s="43" t="s">
        <v>78</v>
      </c>
      <c r="C46" s="46"/>
      <c r="D46" s="47"/>
      <c r="E46" s="20">
        <f t="shared" si="11"/>
        <v>0</v>
      </c>
      <c r="F46" s="20">
        <f t="shared" si="11"/>
        <v>60</v>
      </c>
      <c r="G46" s="20">
        <f>G47</f>
        <v>60</v>
      </c>
    </row>
    <row r="47" spans="1:7" ht="56.25" customHeight="1">
      <c r="A47" s="41" t="s">
        <v>80</v>
      </c>
      <c r="B47" s="34" t="s">
        <v>81</v>
      </c>
      <c r="C47" s="34"/>
      <c r="D47" s="34"/>
      <c r="E47" s="35">
        <f t="shared" si="11"/>
        <v>0</v>
      </c>
      <c r="F47" s="35">
        <f t="shared" si="11"/>
        <v>60</v>
      </c>
      <c r="G47" s="35">
        <f>G48</f>
        <v>60</v>
      </c>
    </row>
    <row r="48" spans="1:7" ht="27.75" customHeight="1">
      <c r="A48" s="24" t="s">
        <v>191</v>
      </c>
      <c r="B48" s="13" t="s">
        <v>81</v>
      </c>
      <c r="C48" s="13" t="s">
        <v>190</v>
      </c>
      <c r="D48" s="13"/>
      <c r="E48" s="48">
        <f t="shared" si="11"/>
        <v>0</v>
      </c>
      <c r="F48" s="48">
        <f t="shared" si="11"/>
        <v>60</v>
      </c>
      <c r="G48" s="48">
        <f>G49</f>
        <v>60</v>
      </c>
    </row>
    <row r="49" spans="1:7" ht="33.75" customHeight="1">
      <c r="A49" s="15" t="s">
        <v>19</v>
      </c>
      <c r="B49" s="16" t="s">
        <v>81</v>
      </c>
      <c r="C49" s="16" t="s">
        <v>190</v>
      </c>
      <c r="D49" s="16" t="s">
        <v>20</v>
      </c>
      <c r="E49" s="49">
        <v>0</v>
      </c>
      <c r="F49" s="49">
        <v>60</v>
      </c>
      <c r="G49" s="49">
        <v>60</v>
      </c>
    </row>
    <row r="50" spans="1:7" ht="67.5" customHeight="1">
      <c r="A50" s="50" t="s">
        <v>51</v>
      </c>
      <c r="B50" s="3" t="s">
        <v>82</v>
      </c>
      <c r="C50" s="3"/>
      <c r="D50" s="3"/>
      <c r="E50" s="51">
        <f>E51+E63</f>
        <v>21339.100000000002</v>
      </c>
      <c r="F50" s="51">
        <f>F51+F63</f>
        <v>17931.2</v>
      </c>
      <c r="G50" s="51">
        <f>G51+G63</f>
        <v>19123.699999999997</v>
      </c>
    </row>
    <row r="51" spans="1:7" ht="52.5" customHeight="1">
      <c r="A51" s="27" t="s">
        <v>83</v>
      </c>
      <c r="B51" s="28" t="s">
        <v>84</v>
      </c>
      <c r="C51" s="52"/>
      <c r="D51" s="28"/>
      <c r="E51" s="53">
        <f>E52</f>
        <v>21158.2</v>
      </c>
      <c r="F51" s="53">
        <f t="shared" ref="F51:G51" si="12">F52</f>
        <v>17751.2</v>
      </c>
      <c r="G51" s="53">
        <f t="shared" si="12"/>
        <v>18948.699999999997</v>
      </c>
    </row>
    <row r="52" spans="1:7" ht="30.75" customHeight="1">
      <c r="A52" s="27" t="s">
        <v>88</v>
      </c>
      <c r="B52" s="28" t="s">
        <v>87</v>
      </c>
      <c r="C52" s="52"/>
      <c r="D52" s="28"/>
      <c r="E52" s="29">
        <f>E53+E60</f>
        <v>21158.2</v>
      </c>
      <c r="F52" s="29">
        <f t="shared" ref="F52:G52" si="13">F53+F60</f>
        <v>17751.2</v>
      </c>
      <c r="G52" s="29">
        <f t="shared" si="13"/>
        <v>18948.699999999997</v>
      </c>
    </row>
    <row r="53" spans="1:7" ht="30.75" customHeight="1">
      <c r="A53" s="54" t="s">
        <v>85</v>
      </c>
      <c r="B53" s="55" t="s">
        <v>86</v>
      </c>
      <c r="C53" s="55"/>
      <c r="D53" s="55"/>
      <c r="E53" s="12">
        <f t="shared" ref="E53:F53" si="14">E54+E56+E58</f>
        <v>13799.6</v>
      </c>
      <c r="F53" s="12">
        <f t="shared" si="14"/>
        <v>17751.2</v>
      </c>
      <c r="G53" s="12">
        <f>G54+G56+G58</f>
        <v>18948.699999999997</v>
      </c>
    </row>
    <row r="54" spans="1:7" ht="30.75" customHeight="1">
      <c r="A54" s="56" t="s">
        <v>197</v>
      </c>
      <c r="B54" s="57" t="s">
        <v>86</v>
      </c>
      <c r="C54" s="57" t="s">
        <v>196</v>
      </c>
      <c r="D54" s="57"/>
      <c r="E54" s="58">
        <f t="shared" ref="E54:F54" si="15">E55</f>
        <v>8216.5</v>
      </c>
      <c r="F54" s="58">
        <f t="shared" si="15"/>
        <v>12158.9</v>
      </c>
      <c r="G54" s="58">
        <f>G55</f>
        <v>12719.8</v>
      </c>
    </row>
    <row r="55" spans="1:7" ht="30.75" customHeight="1">
      <c r="A55" s="15" t="s">
        <v>27</v>
      </c>
      <c r="B55" s="16" t="s">
        <v>86</v>
      </c>
      <c r="C55" s="16" t="s">
        <v>196</v>
      </c>
      <c r="D55" s="16" t="s">
        <v>28</v>
      </c>
      <c r="E55" s="26">
        <v>8216.5</v>
      </c>
      <c r="F55" s="26">
        <f>9971.4+2187.5</f>
        <v>12158.9</v>
      </c>
      <c r="G55" s="26">
        <f>10532.3+2187.5</f>
        <v>12719.8</v>
      </c>
    </row>
    <row r="56" spans="1:7" ht="30.75" customHeight="1">
      <c r="A56" s="6" t="s">
        <v>201</v>
      </c>
      <c r="B56" s="57" t="s">
        <v>86</v>
      </c>
      <c r="C56" s="57" t="s">
        <v>200</v>
      </c>
      <c r="D56" s="57"/>
      <c r="E56" s="58">
        <f t="shared" ref="E56:F56" si="16">E57</f>
        <v>5384.1</v>
      </c>
      <c r="F56" s="58">
        <f t="shared" si="16"/>
        <v>5412.3</v>
      </c>
      <c r="G56" s="58">
        <f>G57</f>
        <v>6048.9</v>
      </c>
    </row>
    <row r="57" spans="1:7" ht="30.75" customHeight="1">
      <c r="A57" s="15" t="s">
        <v>27</v>
      </c>
      <c r="B57" s="16" t="s">
        <v>86</v>
      </c>
      <c r="C57" s="16" t="s">
        <v>200</v>
      </c>
      <c r="D57" s="16" t="s">
        <v>28</v>
      </c>
      <c r="E57" s="26">
        <v>5384.1</v>
      </c>
      <c r="F57" s="26">
        <v>5412.3</v>
      </c>
      <c r="G57" s="26">
        <v>6048.9</v>
      </c>
    </row>
    <row r="58" spans="1:7" ht="21.75" customHeight="1">
      <c r="A58" s="56" t="s">
        <v>191</v>
      </c>
      <c r="B58" s="57" t="s">
        <v>86</v>
      </c>
      <c r="C58" s="57" t="s">
        <v>190</v>
      </c>
      <c r="D58" s="57"/>
      <c r="E58" s="58">
        <f t="shared" ref="E58:F58" si="17">E59</f>
        <v>199</v>
      </c>
      <c r="F58" s="58">
        <f t="shared" si="17"/>
        <v>180</v>
      </c>
      <c r="G58" s="58">
        <f>G59</f>
        <v>180</v>
      </c>
    </row>
    <row r="59" spans="1:7" ht="30.75" customHeight="1">
      <c r="A59" s="15" t="s">
        <v>27</v>
      </c>
      <c r="B59" s="16" t="s">
        <v>86</v>
      </c>
      <c r="C59" s="16" t="s">
        <v>190</v>
      </c>
      <c r="D59" s="16" t="s">
        <v>28</v>
      </c>
      <c r="E59" s="26">
        <v>199</v>
      </c>
      <c r="F59" s="26">
        <v>180</v>
      </c>
      <c r="G59" s="26">
        <v>180</v>
      </c>
    </row>
    <row r="60" spans="1:7" ht="84.75" customHeight="1">
      <c r="A60" s="123" t="s">
        <v>224</v>
      </c>
      <c r="B60" s="34" t="s">
        <v>164</v>
      </c>
      <c r="C60" s="19"/>
      <c r="D60" s="19"/>
      <c r="E60" s="115">
        <f t="shared" ref="E60:F61" si="18">E61</f>
        <v>7358.6</v>
      </c>
      <c r="F60" s="115">
        <f t="shared" si="18"/>
        <v>0</v>
      </c>
      <c r="G60" s="115">
        <f>G61</f>
        <v>0</v>
      </c>
    </row>
    <row r="61" spans="1:7" ht="30.75" customHeight="1">
      <c r="A61" s="56" t="s">
        <v>197</v>
      </c>
      <c r="B61" s="57" t="s">
        <v>164</v>
      </c>
      <c r="C61" s="57" t="s">
        <v>196</v>
      </c>
      <c r="D61" s="57"/>
      <c r="E61" s="58">
        <f t="shared" si="18"/>
        <v>7358.6</v>
      </c>
      <c r="F61" s="58">
        <f t="shared" si="18"/>
        <v>0</v>
      </c>
      <c r="G61" s="58">
        <f>G62</f>
        <v>0</v>
      </c>
    </row>
    <row r="62" spans="1:7" ht="30.75" customHeight="1">
      <c r="A62" s="15" t="s">
        <v>27</v>
      </c>
      <c r="B62" s="16" t="s">
        <v>164</v>
      </c>
      <c r="C62" s="16" t="s">
        <v>196</v>
      </c>
      <c r="D62" s="16" t="s">
        <v>28</v>
      </c>
      <c r="E62" s="26">
        <v>7358.6</v>
      </c>
      <c r="F62" s="26">
        <v>0</v>
      </c>
      <c r="G62" s="26">
        <v>0</v>
      </c>
    </row>
    <row r="63" spans="1:7" ht="63.75" customHeight="1">
      <c r="A63" s="27" t="s">
        <v>89</v>
      </c>
      <c r="B63" s="28" t="s">
        <v>90</v>
      </c>
      <c r="C63" s="52"/>
      <c r="D63" s="28"/>
      <c r="E63" s="53">
        <f t="shared" ref="E63:F64" si="19">E64</f>
        <v>180.9</v>
      </c>
      <c r="F63" s="53">
        <f t="shared" si="19"/>
        <v>180</v>
      </c>
      <c r="G63" s="53">
        <f>G64</f>
        <v>175</v>
      </c>
    </row>
    <row r="64" spans="1:7" ht="36" customHeight="1">
      <c r="A64" s="30" t="s">
        <v>93</v>
      </c>
      <c r="B64" s="28" t="s">
        <v>91</v>
      </c>
      <c r="C64" s="60"/>
      <c r="D64" s="31"/>
      <c r="E64" s="61">
        <f t="shared" si="19"/>
        <v>180.9</v>
      </c>
      <c r="F64" s="61">
        <f t="shared" si="19"/>
        <v>180</v>
      </c>
      <c r="G64" s="61">
        <f>G65</f>
        <v>175</v>
      </c>
    </row>
    <row r="65" spans="1:7" ht="30.75" customHeight="1">
      <c r="A65" s="33" t="s">
        <v>92</v>
      </c>
      <c r="B65" s="34" t="s">
        <v>94</v>
      </c>
      <c r="C65" s="34"/>
      <c r="D65" s="34"/>
      <c r="E65" s="62">
        <f t="shared" ref="E65:F65" si="20">E68+E66</f>
        <v>180.9</v>
      </c>
      <c r="F65" s="62">
        <f t="shared" si="20"/>
        <v>180</v>
      </c>
      <c r="G65" s="62">
        <f>G68+G66</f>
        <v>175</v>
      </c>
    </row>
    <row r="66" spans="1:7" ht="30.75" customHeight="1">
      <c r="A66" s="59" t="s">
        <v>197</v>
      </c>
      <c r="B66" s="13" t="s">
        <v>94</v>
      </c>
      <c r="C66" s="13" t="s">
        <v>196</v>
      </c>
      <c r="D66" s="13"/>
      <c r="E66" s="63">
        <f t="shared" ref="E66:F66" si="21">E67</f>
        <v>19</v>
      </c>
      <c r="F66" s="63">
        <f t="shared" si="21"/>
        <v>20</v>
      </c>
      <c r="G66" s="63">
        <f>G67</f>
        <v>20</v>
      </c>
    </row>
    <row r="67" spans="1:7" ht="27.75" customHeight="1">
      <c r="A67" s="7" t="s">
        <v>50</v>
      </c>
      <c r="B67" s="16" t="s">
        <v>94</v>
      </c>
      <c r="C67" s="16" t="s">
        <v>196</v>
      </c>
      <c r="D67" s="16" t="s">
        <v>49</v>
      </c>
      <c r="E67" s="64">
        <v>19</v>
      </c>
      <c r="F67" s="64">
        <v>20</v>
      </c>
      <c r="G67" s="64">
        <v>20</v>
      </c>
    </row>
    <row r="68" spans="1:7" ht="41.25" customHeight="1">
      <c r="A68" s="6" t="s">
        <v>201</v>
      </c>
      <c r="B68" s="13" t="s">
        <v>94</v>
      </c>
      <c r="C68" s="57" t="s">
        <v>200</v>
      </c>
      <c r="D68" s="13"/>
      <c r="E68" s="63">
        <f t="shared" ref="E68:F68" si="22">E69</f>
        <v>161.9</v>
      </c>
      <c r="F68" s="63">
        <f t="shared" si="22"/>
        <v>160</v>
      </c>
      <c r="G68" s="63">
        <f>G69</f>
        <v>155</v>
      </c>
    </row>
    <row r="69" spans="1:7" ht="30.75" customHeight="1">
      <c r="A69" s="7" t="s">
        <v>50</v>
      </c>
      <c r="B69" s="16" t="s">
        <v>94</v>
      </c>
      <c r="C69" s="16" t="s">
        <v>200</v>
      </c>
      <c r="D69" s="16" t="s">
        <v>49</v>
      </c>
      <c r="E69" s="64">
        <v>161.9</v>
      </c>
      <c r="F69" s="64">
        <v>160</v>
      </c>
      <c r="G69" s="64">
        <v>155</v>
      </c>
    </row>
    <row r="70" spans="1:7" ht="64.5" customHeight="1">
      <c r="A70" s="130" t="s">
        <v>245</v>
      </c>
      <c r="B70" s="28" t="s">
        <v>241</v>
      </c>
      <c r="C70" s="52"/>
      <c r="D70" s="28"/>
      <c r="E70" s="53">
        <f t="shared" ref="E70:F73" si="23">E71</f>
        <v>1517.2</v>
      </c>
      <c r="F70" s="53">
        <f t="shared" si="23"/>
        <v>0</v>
      </c>
      <c r="G70" s="53">
        <f>G71</f>
        <v>0</v>
      </c>
    </row>
    <row r="71" spans="1:7" ht="30.75" customHeight="1">
      <c r="A71" s="130" t="s">
        <v>246</v>
      </c>
      <c r="B71" s="28" t="s">
        <v>242</v>
      </c>
      <c r="C71" s="52"/>
      <c r="D71" s="28"/>
      <c r="E71" s="29">
        <f t="shared" si="23"/>
        <v>1517.2</v>
      </c>
      <c r="F71" s="29">
        <f t="shared" si="23"/>
        <v>0</v>
      </c>
      <c r="G71" s="29">
        <f>G72</f>
        <v>0</v>
      </c>
    </row>
    <row r="72" spans="1:7" ht="30.75" customHeight="1">
      <c r="A72" s="143" t="s">
        <v>247</v>
      </c>
      <c r="B72" s="57" t="s">
        <v>243</v>
      </c>
      <c r="C72" s="57"/>
      <c r="D72" s="57"/>
      <c r="E72" s="77">
        <f t="shared" si="23"/>
        <v>1517.2</v>
      </c>
      <c r="F72" s="77">
        <f t="shared" si="23"/>
        <v>0</v>
      </c>
      <c r="G72" s="77">
        <f>G73</f>
        <v>0</v>
      </c>
    </row>
    <row r="73" spans="1:7" ht="30.75" customHeight="1">
      <c r="A73" s="131" t="s">
        <v>195</v>
      </c>
      <c r="B73" s="13" t="s">
        <v>243</v>
      </c>
      <c r="C73" s="13" t="s">
        <v>194</v>
      </c>
      <c r="D73" s="13"/>
      <c r="E73" s="74">
        <f t="shared" si="23"/>
        <v>1517.2</v>
      </c>
      <c r="F73" s="74">
        <f t="shared" si="23"/>
        <v>0</v>
      </c>
      <c r="G73" s="74">
        <f>G74</f>
        <v>0</v>
      </c>
    </row>
    <row r="74" spans="1:7" ht="28.5" customHeight="1">
      <c r="A74" s="15" t="s">
        <v>244</v>
      </c>
      <c r="B74" s="16" t="s">
        <v>243</v>
      </c>
      <c r="C74" s="16" t="s">
        <v>194</v>
      </c>
      <c r="D74" s="16" t="s">
        <v>240</v>
      </c>
      <c r="E74" s="17">
        <v>1517.2</v>
      </c>
      <c r="F74" s="17">
        <v>0</v>
      </c>
      <c r="G74" s="17">
        <v>0</v>
      </c>
    </row>
    <row r="75" spans="1:7" ht="60.75" customHeight="1">
      <c r="A75" s="18" t="s">
        <v>188</v>
      </c>
      <c r="B75" s="28" t="s">
        <v>186</v>
      </c>
      <c r="C75" s="80"/>
      <c r="D75" s="80"/>
      <c r="E75" s="132">
        <f>E76+E80</f>
        <v>1282.3</v>
      </c>
      <c r="F75" s="132">
        <f>F76</f>
        <v>0</v>
      </c>
      <c r="G75" s="132">
        <f>G76</f>
        <v>0</v>
      </c>
    </row>
    <row r="76" spans="1:7" ht="30.75" customHeight="1">
      <c r="A76" s="5" t="s">
        <v>189</v>
      </c>
      <c r="B76" s="28" t="s">
        <v>187</v>
      </c>
      <c r="C76" s="52"/>
      <c r="D76" s="28"/>
      <c r="E76" s="29">
        <f t="shared" ref="E76:F82" si="24">E77</f>
        <v>0</v>
      </c>
      <c r="F76" s="29">
        <f t="shared" si="24"/>
        <v>0</v>
      </c>
      <c r="G76" s="29">
        <f>G77</f>
        <v>0</v>
      </c>
    </row>
    <row r="77" spans="1:7" ht="60" customHeight="1">
      <c r="A77" s="142" t="s">
        <v>203</v>
      </c>
      <c r="B77" s="57" t="s">
        <v>202</v>
      </c>
      <c r="C77" s="57"/>
      <c r="D77" s="57"/>
      <c r="E77" s="77">
        <f t="shared" si="24"/>
        <v>0</v>
      </c>
      <c r="F77" s="77">
        <f t="shared" si="24"/>
        <v>0</v>
      </c>
      <c r="G77" s="77">
        <f>G78</f>
        <v>0</v>
      </c>
    </row>
    <row r="78" spans="1:7" ht="30.75" customHeight="1">
      <c r="A78" s="6" t="s">
        <v>201</v>
      </c>
      <c r="B78" s="13" t="s">
        <v>202</v>
      </c>
      <c r="C78" s="13" t="s">
        <v>200</v>
      </c>
      <c r="D78" s="13"/>
      <c r="E78" s="74">
        <f t="shared" si="24"/>
        <v>0</v>
      </c>
      <c r="F78" s="74">
        <f t="shared" si="24"/>
        <v>0</v>
      </c>
      <c r="G78" s="74">
        <f>G79</f>
        <v>0</v>
      </c>
    </row>
    <row r="79" spans="1:7" ht="30.75" customHeight="1">
      <c r="A79" s="15" t="s">
        <v>25</v>
      </c>
      <c r="B79" s="16" t="s">
        <v>202</v>
      </c>
      <c r="C79" s="16" t="s">
        <v>200</v>
      </c>
      <c r="D79" s="16" t="s">
        <v>26</v>
      </c>
      <c r="E79" s="17">
        <v>0</v>
      </c>
      <c r="F79" s="17">
        <v>0</v>
      </c>
      <c r="G79" s="17">
        <v>0</v>
      </c>
    </row>
    <row r="80" spans="1:7" ht="49.5" customHeight="1">
      <c r="A80" s="5" t="s">
        <v>271</v>
      </c>
      <c r="B80" s="28" t="s">
        <v>269</v>
      </c>
      <c r="C80" s="52"/>
      <c r="D80" s="28"/>
      <c r="E80" s="29">
        <f t="shared" si="24"/>
        <v>1282.3</v>
      </c>
      <c r="F80" s="29">
        <f t="shared" si="24"/>
        <v>0</v>
      </c>
      <c r="G80" s="29">
        <f>G81</f>
        <v>0</v>
      </c>
    </row>
    <row r="81" spans="1:7" ht="30.75" customHeight="1">
      <c r="A81" s="142" t="s">
        <v>272</v>
      </c>
      <c r="B81" s="57" t="s">
        <v>270</v>
      </c>
      <c r="C81" s="57"/>
      <c r="D81" s="57"/>
      <c r="E81" s="77">
        <f t="shared" si="24"/>
        <v>1282.3</v>
      </c>
      <c r="F81" s="77">
        <f t="shared" si="24"/>
        <v>0</v>
      </c>
      <c r="G81" s="77">
        <f>G82</f>
        <v>0</v>
      </c>
    </row>
    <row r="82" spans="1:7" ht="30.75" customHeight="1">
      <c r="A82" s="6" t="s">
        <v>201</v>
      </c>
      <c r="B82" s="13" t="s">
        <v>270</v>
      </c>
      <c r="C82" s="13" t="s">
        <v>200</v>
      </c>
      <c r="D82" s="13"/>
      <c r="E82" s="74">
        <f t="shared" si="24"/>
        <v>1282.3</v>
      </c>
      <c r="F82" s="74">
        <f t="shared" si="24"/>
        <v>0</v>
      </c>
      <c r="G82" s="74">
        <f>G83</f>
        <v>0</v>
      </c>
    </row>
    <row r="83" spans="1:7" ht="30.75" customHeight="1">
      <c r="A83" s="15" t="s">
        <v>23</v>
      </c>
      <c r="B83" s="16" t="s">
        <v>270</v>
      </c>
      <c r="C83" s="16" t="s">
        <v>200</v>
      </c>
      <c r="D83" s="16" t="s">
        <v>24</v>
      </c>
      <c r="E83" s="17">
        <v>1282.3</v>
      </c>
      <c r="F83" s="17">
        <v>0</v>
      </c>
      <c r="G83" s="17">
        <v>0</v>
      </c>
    </row>
    <row r="84" spans="1:7" ht="72" customHeight="1">
      <c r="A84" s="112" t="s">
        <v>206</v>
      </c>
      <c r="B84" s="107" t="s">
        <v>204</v>
      </c>
      <c r="C84" s="108"/>
      <c r="D84" s="107"/>
      <c r="E84" s="53">
        <f t="shared" ref="E84:F90" si="25">E85</f>
        <v>955.6</v>
      </c>
      <c r="F84" s="53">
        <f t="shared" si="25"/>
        <v>0</v>
      </c>
      <c r="G84" s="53">
        <f>G85</f>
        <v>0</v>
      </c>
    </row>
    <row r="85" spans="1:7" ht="30.75" customHeight="1">
      <c r="A85" s="5" t="s">
        <v>207</v>
      </c>
      <c r="B85" s="107" t="s">
        <v>205</v>
      </c>
      <c r="C85" s="108"/>
      <c r="D85" s="107"/>
      <c r="E85" s="29">
        <f>E86+E89</f>
        <v>955.6</v>
      </c>
      <c r="F85" s="29">
        <f t="shared" si="25"/>
        <v>0</v>
      </c>
      <c r="G85" s="29">
        <f>G86</f>
        <v>0</v>
      </c>
    </row>
    <row r="86" spans="1:7" ht="66" customHeight="1">
      <c r="A86" s="113" t="s">
        <v>173</v>
      </c>
      <c r="B86" s="111" t="s">
        <v>209</v>
      </c>
      <c r="C86" s="109"/>
      <c r="D86" s="109"/>
      <c r="E86" s="77">
        <f t="shared" si="25"/>
        <v>0</v>
      </c>
      <c r="F86" s="77">
        <f t="shared" si="25"/>
        <v>0</v>
      </c>
      <c r="G86" s="77">
        <f>G87</f>
        <v>0</v>
      </c>
    </row>
    <row r="87" spans="1:7" ht="30.75" customHeight="1">
      <c r="A87" s="6" t="s">
        <v>201</v>
      </c>
      <c r="B87" s="109" t="s">
        <v>209</v>
      </c>
      <c r="C87" s="110" t="s">
        <v>200</v>
      </c>
      <c r="D87" s="110"/>
      <c r="E87" s="74">
        <f t="shared" si="25"/>
        <v>0</v>
      </c>
      <c r="F87" s="74">
        <f t="shared" si="25"/>
        <v>0</v>
      </c>
      <c r="G87" s="74">
        <f>G88</f>
        <v>0</v>
      </c>
    </row>
    <row r="88" spans="1:7" ht="30" customHeight="1">
      <c r="A88" s="15" t="s">
        <v>218</v>
      </c>
      <c r="B88" s="111" t="s">
        <v>209</v>
      </c>
      <c r="C88" s="111" t="s">
        <v>200</v>
      </c>
      <c r="D88" s="111" t="s">
        <v>17</v>
      </c>
      <c r="E88" s="17">
        <v>0</v>
      </c>
      <c r="F88" s="17">
        <v>0</v>
      </c>
      <c r="G88" s="17">
        <v>0</v>
      </c>
    </row>
    <row r="89" spans="1:7" ht="84" customHeight="1">
      <c r="A89" s="113" t="s">
        <v>231</v>
      </c>
      <c r="B89" s="109" t="s">
        <v>248</v>
      </c>
      <c r="C89" s="109"/>
      <c r="D89" s="109"/>
      <c r="E89" s="77">
        <f t="shared" si="25"/>
        <v>955.6</v>
      </c>
      <c r="F89" s="77">
        <f t="shared" si="25"/>
        <v>0</v>
      </c>
      <c r="G89" s="77">
        <f>G90</f>
        <v>0</v>
      </c>
    </row>
    <row r="90" spans="1:7" ht="30" customHeight="1">
      <c r="A90" s="6" t="s">
        <v>201</v>
      </c>
      <c r="B90" s="135" t="s">
        <v>248</v>
      </c>
      <c r="C90" s="135" t="s">
        <v>200</v>
      </c>
      <c r="D90" s="135"/>
      <c r="E90" s="74">
        <f t="shared" si="25"/>
        <v>955.6</v>
      </c>
      <c r="F90" s="74">
        <f t="shared" si="25"/>
        <v>0</v>
      </c>
      <c r="G90" s="74">
        <f>G91</f>
        <v>0</v>
      </c>
    </row>
    <row r="91" spans="1:7" ht="30" customHeight="1">
      <c r="A91" s="15" t="s">
        <v>218</v>
      </c>
      <c r="B91" s="111" t="s">
        <v>248</v>
      </c>
      <c r="C91" s="111" t="s">
        <v>200</v>
      </c>
      <c r="D91" s="111" t="s">
        <v>17</v>
      </c>
      <c r="E91" s="17">
        <v>955.6</v>
      </c>
      <c r="F91" s="17">
        <v>0</v>
      </c>
      <c r="G91" s="17">
        <v>0</v>
      </c>
    </row>
    <row r="92" spans="1:7" ht="84" customHeight="1">
      <c r="A92" s="114" t="s">
        <v>208</v>
      </c>
      <c r="B92" s="28" t="s">
        <v>156</v>
      </c>
      <c r="C92" s="52"/>
      <c r="D92" s="28"/>
      <c r="E92" s="53">
        <f t="shared" ref="E92:F101" si="26">E93</f>
        <v>246.9</v>
      </c>
      <c r="F92" s="53">
        <f t="shared" si="26"/>
        <v>0</v>
      </c>
      <c r="G92" s="53">
        <f>G93</f>
        <v>0</v>
      </c>
    </row>
    <row r="93" spans="1:7" ht="30.75" customHeight="1">
      <c r="A93" s="2" t="s">
        <v>158</v>
      </c>
      <c r="B93" s="28" t="s">
        <v>157</v>
      </c>
      <c r="C93" s="52"/>
      <c r="D93" s="28"/>
      <c r="E93" s="29">
        <f>E97+E100+E94</f>
        <v>246.9</v>
      </c>
      <c r="F93" s="29">
        <f>F97</f>
        <v>0</v>
      </c>
      <c r="G93" s="29">
        <f>G97</f>
        <v>0</v>
      </c>
    </row>
    <row r="94" spans="1:7" ht="48.75" customHeight="1">
      <c r="A94" s="113" t="s">
        <v>274</v>
      </c>
      <c r="B94" s="57" t="s">
        <v>273</v>
      </c>
      <c r="C94" s="57"/>
      <c r="D94" s="57"/>
      <c r="E94" s="77">
        <f t="shared" si="26"/>
        <v>18</v>
      </c>
      <c r="F94" s="77">
        <f t="shared" si="26"/>
        <v>0</v>
      </c>
      <c r="G94" s="77">
        <f>G95</f>
        <v>0</v>
      </c>
    </row>
    <row r="95" spans="1:7" ht="30.75" customHeight="1">
      <c r="A95" s="6" t="s">
        <v>201</v>
      </c>
      <c r="B95" s="73" t="s">
        <v>273</v>
      </c>
      <c r="C95" s="73" t="s">
        <v>200</v>
      </c>
      <c r="D95" s="73"/>
      <c r="E95" s="74">
        <f t="shared" si="26"/>
        <v>18</v>
      </c>
      <c r="F95" s="74">
        <f t="shared" si="26"/>
        <v>0</v>
      </c>
      <c r="G95" s="74">
        <f>G96</f>
        <v>0</v>
      </c>
    </row>
    <row r="96" spans="1:7" ht="30.75" customHeight="1">
      <c r="A96" s="15" t="s">
        <v>25</v>
      </c>
      <c r="B96" s="16" t="s">
        <v>273</v>
      </c>
      <c r="C96" s="16" t="s">
        <v>200</v>
      </c>
      <c r="D96" s="16" t="s">
        <v>26</v>
      </c>
      <c r="E96" s="17">
        <v>18</v>
      </c>
      <c r="F96" s="17">
        <v>0</v>
      </c>
      <c r="G96" s="17">
        <v>0</v>
      </c>
    </row>
    <row r="97" spans="1:7" ht="81.75" customHeight="1">
      <c r="A97" s="113" t="s">
        <v>231</v>
      </c>
      <c r="B97" s="57" t="s">
        <v>172</v>
      </c>
      <c r="C97" s="57"/>
      <c r="D97" s="57"/>
      <c r="E97" s="77">
        <f t="shared" si="26"/>
        <v>0</v>
      </c>
      <c r="F97" s="77">
        <f t="shared" si="26"/>
        <v>0</v>
      </c>
      <c r="G97" s="77">
        <f>G98</f>
        <v>0</v>
      </c>
    </row>
    <row r="98" spans="1:7" ht="30.75" customHeight="1">
      <c r="A98" s="6" t="s">
        <v>201</v>
      </c>
      <c r="B98" s="73" t="s">
        <v>172</v>
      </c>
      <c r="C98" s="73" t="s">
        <v>200</v>
      </c>
      <c r="D98" s="73"/>
      <c r="E98" s="74">
        <f t="shared" si="26"/>
        <v>0</v>
      </c>
      <c r="F98" s="74">
        <f t="shared" si="26"/>
        <v>0</v>
      </c>
      <c r="G98" s="74">
        <f>G99</f>
        <v>0</v>
      </c>
    </row>
    <row r="99" spans="1:7" ht="25.5" customHeight="1">
      <c r="A99" s="15" t="s">
        <v>25</v>
      </c>
      <c r="B99" s="16" t="s">
        <v>172</v>
      </c>
      <c r="C99" s="16" t="s">
        <v>200</v>
      </c>
      <c r="D99" s="16" t="s">
        <v>26</v>
      </c>
      <c r="E99" s="17">
        <v>0</v>
      </c>
      <c r="F99" s="17">
        <v>0</v>
      </c>
      <c r="G99" s="17">
        <v>0</v>
      </c>
    </row>
    <row r="100" spans="1:7" ht="58.5" customHeight="1">
      <c r="A100" s="113" t="s">
        <v>173</v>
      </c>
      <c r="B100" s="57" t="s">
        <v>249</v>
      </c>
      <c r="C100" s="57"/>
      <c r="D100" s="57"/>
      <c r="E100" s="77">
        <f t="shared" si="26"/>
        <v>228.9</v>
      </c>
      <c r="F100" s="77">
        <f t="shared" si="26"/>
        <v>0</v>
      </c>
      <c r="G100" s="77">
        <f>G101</f>
        <v>0</v>
      </c>
    </row>
    <row r="101" spans="1:7" ht="31.5" customHeight="1">
      <c r="A101" s="6" t="s">
        <v>201</v>
      </c>
      <c r="B101" s="73" t="s">
        <v>249</v>
      </c>
      <c r="C101" s="73" t="s">
        <v>200</v>
      </c>
      <c r="D101" s="73"/>
      <c r="E101" s="74">
        <f t="shared" si="26"/>
        <v>228.9</v>
      </c>
      <c r="F101" s="74">
        <f t="shared" si="26"/>
        <v>0</v>
      </c>
      <c r="G101" s="74">
        <f>G102</f>
        <v>0</v>
      </c>
    </row>
    <row r="102" spans="1:7" ht="25.5" customHeight="1">
      <c r="A102" s="15" t="s">
        <v>25</v>
      </c>
      <c r="B102" s="16" t="s">
        <v>249</v>
      </c>
      <c r="C102" s="16" t="s">
        <v>200</v>
      </c>
      <c r="D102" s="16" t="s">
        <v>26</v>
      </c>
      <c r="E102" s="17">
        <f>228.9+20-20</f>
        <v>228.9</v>
      </c>
      <c r="F102" s="17">
        <v>0</v>
      </c>
      <c r="G102" s="17">
        <v>0</v>
      </c>
    </row>
    <row r="103" spans="1:7" ht="24.75" customHeight="1">
      <c r="A103" s="50" t="s">
        <v>40</v>
      </c>
      <c r="B103" s="3" t="s">
        <v>95</v>
      </c>
      <c r="C103" s="3" t="s">
        <v>5</v>
      </c>
      <c r="D103" s="3"/>
      <c r="E103" s="4">
        <f t="shared" ref="E103:F103" si="27">E104+E108+E117+E134+E138</f>
        <v>13878.5</v>
      </c>
      <c r="F103" s="4">
        <f t="shared" si="27"/>
        <v>13463.3</v>
      </c>
      <c r="G103" s="4">
        <f>G104+G108+G117+G134+G138</f>
        <v>13948.900000000001</v>
      </c>
    </row>
    <row r="104" spans="1:7" ht="39.75" customHeight="1">
      <c r="A104" s="65" t="s">
        <v>54</v>
      </c>
      <c r="B104" s="66" t="s">
        <v>96</v>
      </c>
      <c r="C104" s="66"/>
      <c r="D104" s="66"/>
      <c r="E104" s="67">
        <f t="shared" ref="E104:F106" si="28">E105</f>
        <v>1597.9</v>
      </c>
      <c r="F104" s="67">
        <f t="shared" si="28"/>
        <v>1482.1</v>
      </c>
      <c r="G104" s="67">
        <f>G105</f>
        <v>1540.8</v>
      </c>
    </row>
    <row r="105" spans="1:7" ht="40.9" customHeight="1">
      <c r="A105" s="68" t="s">
        <v>53</v>
      </c>
      <c r="B105" s="22" t="s">
        <v>97</v>
      </c>
      <c r="C105" s="22"/>
      <c r="D105" s="22"/>
      <c r="E105" s="23">
        <f t="shared" si="28"/>
        <v>1597.9</v>
      </c>
      <c r="F105" s="23">
        <f t="shared" si="28"/>
        <v>1482.1</v>
      </c>
      <c r="G105" s="23">
        <f>G106</f>
        <v>1540.8</v>
      </c>
    </row>
    <row r="106" spans="1:7" ht="66.75" customHeight="1">
      <c r="A106" s="24" t="s">
        <v>197</v>
      </c>
      <c r="B106" s="13" t="s">
        <v>97</v>
      </c>
      <c r="C106" s="13" t="s">
        <v>196</v>
      </c>
      <c r="D106" s="13"/>
      <c r="E106" s="14">
        <f t="shared" si="28"/>
        <v>1597.9</v>
      </c>
      <c r="F106" s="14">
        <f t="shared" si="28"/>
        <v>1482.1</v>
      </c>
      <c r="G106" s="14">
        <f>G107</f>
        <v>1540.8</v>
      </c>
    </row>
    <row r="107" spans="1:7" ht="51.75" customHeight="1">
      <c r="A107" s="15" t="s">
        <v>55</v>
      </c>
      <c r="B107" s="16" t="s">
        <v>97</v>
      </c>
      <c r="C107" s="16" t="s">
        <v>196</v>
      </c>
      <c r="D107" s="16" t="s">
        <v>52</v>
      </c>
      <c r="E107" s="17">
        <v>1597.9</v>
      </c>
      <c r="F107" s="17">
        <v>1482.1</v>
      </c>
      <c r="G107" s="17">
        <v>1540.8</v>
      </c>
    </row>
    <row r="108" spans="1:7" ht="48.75" customHeight="1">
      <c r="A108" s="2" t="s">
        <v>41</v>
      </c>
      <c r="B108" s="9" t="s">
        <v>98</v>
      </c>
      <c r="C108" s="9"/>
      <c r="D108" s="9"/>
      <c r="E108" s="69">
        <f t="shared" ref="E108:F108" si="29">E112+E109</f>
        <v>818.8</v>
      </c>
      <c r="F108" s="69">
        <f t="shared" si="29"/>
        <v>875.5</v>
      </c>
      <c r="G108" s="69">
        <f>G112+G109</f>
        <v>898.40000000000009</v>
      </c>
    </row>
    <row r="109" spans="1:7" ht="59.25" customHeight="1">
      <c r="A109" s="76" t="s">
        <v>160</v>
      </c>
      <c r="B109" s="34" t="s">
        <v>161</v>
      </c>
      <c r="C109" s="38"/>
      <c r="D109" s="34"/>
      <c r="E109" s="62">
        <f t="shared" ref="E109:F110" si="30">E110</f>
        <v>521.9</v>
      </c>
      <c r="F109" s="62">
        <f t="shared" si="30"/>
        <v>580.29999999999995</v>
      </c>
      <c r="G109" s="62">
        <f>G110</f>
        <v>603.20000000000005</v>
      </c>
    </row>
    <row r="110" spans="1:7" ht="29.25" customHeight="1">
      <c r="A110" s="6" t="s">
        <v>197</v>
      </c>
      <c r="B110" s="90" t="s">
        <v>161</v>
      </c>
      <c r="C110" s="90" t="s">
        <v>196</v>
      </c>
      <c r="D110" s="90"/>
      <c r="E110" s="99">
        <f t="shared" si="30"/>
        <v>521.9</v>
      </c>
      <c r="F110" s="99">
        <f t="shared" si="30"/>
        <v>580.29999999999995</v>
      </c>
      <c r="G110" s="99">
        <f>G111</f>
        <v>603.20000000000005</v>
      </c>
    </row>
    <row r="111" spans="1:7" ht="45">
      <c r="A111" s="89" t="s">
        <v>6</v>
      </c>
      <c r="B111" s="44" t="s">
        <v>161</v>
      </c>
      <c r="C111" s="44" t="s">
        <v>196</v>
      </c>
      <c r="D111" s="44" t="s">
        <v>7</v>
      </c>
      <c r="E111" s="100">
        <v>521.9</v>
      </c>
      <c r="F111" s="100">
        <v>580.29999999999995</v>
      </c>
      <c r="G111" s="100">
        <v>603.20000000000005</v>
      </c>
    </row>
    <row r="112" spans="1:7" ht="46.5" customHeight="1">
      <c r="A112" s="70" t="s">
        <v>42</v>
      </c>
      <c r="B112" s="71" t="s">
        <v>99</v>
      </c>
      <c r="C112" s="71"/>
      <c r="D112" s="71"/>
      <c r="E112" s="72">
        <f t="shared" ref="E112:F112" si="31">E113+E115</f>
        <v>296.90000000000003</v>
      </c>
      <c r="F112" s="72">
        <f t="shared" si="31"/>
        <v>295.2</v>
      </c>
      <c r="G112" s="72">
        <f>G113+G115</f>
        <v>295.2</v>
      </c>
    </row>
    <row r="113" spans="1:7" ht="30">
      <c r="A113" s="6" t="s">
        <v>201</v>
      </c>
      <c r="B113" s="73" t="s">
        <v>99</v>
      </c>
      <c r="C113" s="73" t="s">
        <v>200</v>
      </c>
      <c r="D113" s="73"/>
      <c r="E113" s="74">
        <f t="shared" ref="E113:F113" si="32">E114</f>
        <v>281.3</v>
      </c>
      <c r="F113" s="74">
        <f t="shared" si="32"/>
        <v>275.7</v>
      </c>
      <c r="G113" s="74">
        <f>G114</f>
        <v>275.7</v>
      </c>
    </row>
    <row r="114" spans="1:7" ht="46.5" customHeight="1">
      <c r="A114" s="15" t="s">
        <v>6</v>
      </c>
      <c r="B114" s="16" t="s">
        <v>99</v>
      </c>
      <c r="C114" s="16" t="s">
        <v>200</v>
      </c>
      <c r="D114" s="16" t="s">
        <v>7</v>
      </c>
      <c r="E114" s="17">
        <v>281.3</v>
      </c>
      <c r="F114" s="17">
        <v>275.7</v>
      </c>
      <c r="G114" s="17">
        <v>275.7</v>
      </c>
    </row>
    <row r="115" spans="1:7" ht="32.25" customHeight="1">
      <c r="A115" s="59" t="s">
        <v>191</v>
      </c>
      <c r="B115" s="73" t="s">
        <v>99</v>
      </c>
      <c r="C115" s="73" t="s">
        <v>190</v>
      </c>
      <c r="D115" s="73"/>
      <c r="E115" s="74">
        <f t="shared" ref="E115:F115" si="33">E116</f>
        <v>15.6</v>
      </c>
      <c r="F115" s="74">
        <f t="shared" si="33"/>
        <v>19.5</v>
      </c>
      <c r="G115" s="74">
        <f>G116</f>
        <v>19.5</v>
      </c>
    </row>
    <row r="116" spans="1:7" ht="57" customHeight="1">
      <c r="A116" s="15" t="s">
        <v>6</v>
      </c>
      <c r="B116" s="16" t="s">
        <v>99</v>
      </c>
      <c r="C116" s="16" t="s">
        <v>190</v>
      </c>
      <c r="D116" s="16" t="s">
        <v>7</v>
      </c>
      <c r="E116" s="17">
        <v>15.6</v>
      </c>
      <c r="F116" s="17">
        <v>19.5</v>
      </c>
      <c r="G116" s="17">
        <v>19.5</v>
      </c>
    </row>
    <row r="117" spans="1:7" ht="46.5" customHeight="1">
      <c r="A117" s="75" t="s">
        <v>44</v>
      </c>
      <c r="B117" s="28" t="s">
        <v>100</v>
      </c>
      <c r="C117" s="28"/>
      <c r="D117" s="28"/>
      <c r="E117" s="29">
        <f>E118+E121+E124+E131</f>
        <v>11458.300000000001</v>
      </c>
      <c r="F117" s="29">
        <f t="shared" ref="F117" si="34">F118+F121+F124</f>
        <v>9391.7999999999993</v>
      </c>
      <c r="G117" s="29">
        <f>G118+G121+G124</f>
        <v>9728</v>
      </c>
    </row>
    <row r="118" spans="1:7" ht="40.5" customHeight="1">
      <c r="A118" s="76" t="s">
        <v>165</v>
      </c>
      <c r="B118" s="34" t="s">
        <v>101</v>
      </c>
      <c r="C118" s="34"/>
      <c r="D118" s="34"/>
      <c r="E118" s="35">
        <f t="shared" ref="E118:F119" si="35">E119</f>
        <v>9598.1</v>
      </c>
      <c r="F118" s="35">
        <f t="shared" si="35"/>
        <v>7152.1</v>
      </c>
      <c r="G118" s="35">
        <f>G119</f>
        <v>7433.8</v>
      </c>
    </row>
    <row r="119" spans="1:7" ht="49.5" customHeight="1">
      <c r="A119" s="24" t="s">
        <v>197</v>
      </c>
      <c r="B119" s="13" t="s">
        <v>101</v>
      </c>
      <c r="C119" s="13" t="s">
        <v>196</v>
      </c>
      <c r="D119" s="13"/>
      <c r="E119" s="14">
        <f t="shared" si="35"/>
        <v>9598.1</v>
      </c>
      <c r="F119" s="14">
        <f t="shared" si="35"/>
        <v>7152.1</v>
      </c>
      <c r="G119" s="14">
        <f>G120</f>
        <v>7433.8</v>
      </c>
    </row>
    <row r="120" spans="1:7" ht="46.5" customHeight="1">
      <c r="A120" s="15" t="s">
        <v>8</v>
      </c>
      <c r="B120" s="16" t="s">
        <v>101</v>
      </c>
      <c r="C120" s="16" t="s">
        <v>196</v>
      </c>
      <c r="D120" s="16" t="s">
        <v>9</v>
      </c>
      <c r="E120" s="17">
        <v>9598.1</v>
      </c>
      <c r="F120" s="17">
        <v>7152.1</v>
      </c>
      <c r="G120" s="17">
        <v>7433.8</v>
      </c>
    </row>
    <row r="121" spans="1:7" ht="38.25" customHeight="1">
      <c r="A121" s="76" t="s">
        <v>166</v>
      </c>
      <c r="B121" s="34" t="s">
        <v>102</v>
      </c>
      <c r="C121" s="34"/>
      <c r="D121" s="34"/>
      <c r="E121" s="35">
        <f t="shared" ref="E121:F122" si="36">E122</f>
        <v>383.7</v>
      </c>
      <c r="F121" s="35">
        <f t="shared" si="36"/>
        <v>855.9</v>
      </c>
      <c r="G121" s="35">
        <f>G122</f>
        <v>889.7</v>
      </c>
    </row>
    <row r="122" spans="1:7" ht="48.75" customHeight="1">
      <c r="A122" s="24" t="s">
        <v>197</v>
      </c>
      <c r="B122" s="13" t="s">
        <v>102</v>
      </c>
      <c r="C122" s="13" t="s">
        <v>196</v>
      </c>
      <c r="D122" s="13"/>
      <c r="E122" s="14">
        <f t="shared" si="36"/>
        <v>383.7</v>
      </c>
      <c r="F122" s="14">
        <f t="shared" si="36"/>
        <v>855.9</v>
      </c>
      <c r="G122" s="14">
        <f>G123</f>
        <v>889.7</v>
      </c>
    </row>
    <row r="123" spans="1:7" ht="52.5" customHeight="1">
      <c r="A123" s="15" t="s">
        <v>8</v>
      </c>
      <c r="B123" s="16" t="s">
        <v>102</v>
      </c>
      <c r="C123" s="16" t="s">
        <v>196</v>
      </c>
      <c r="D123" s="16" t="s">
        <v>9</v>
      </c>
      <c r="E123" s="17">
        <v>383.7</v>
      </c>
      <c r="F123" s="17">
        <v>855.9</v>
      </c>
      <c r="G123" s="17">
        <v>889.7</v>
      </c>
    </row>
    <row r="124" spans="1:7" ht="30.75" customHeight="1">
      <c r="A124" s="68" t="s">
        <v>167</v>
      </c>
      <c r="B124" s="22" t="s">
        <v>103</v>
      </c>
      <c r="C124" s="22"/>
      <c r="D124" s="22"/>
      <c r="E124" s="101">
        <f t="shared" ref="E124:F124" si="37">E125+E127+E129</f>
        <v>1380.2</v>
      </c>
      <c r="F124" s="101">
        <f t="shared" si="37"/>
        <v>1383.8</v>
      </c>
      <c r="G124" s="101">
        <f>G125+G127+G129</f>
        <v>1404.5</v>
      </c>
    </row>
    <row r="125" spans="1:7" ht="48.75" customHeight="1">
      <c r="A125" s="24" t="s">
        <v>197</v>
      </c>
      <c r="B125" s="13" t="s">
        <v>103</v>
      </c>
      <c r="C125" s="13" t="s">
        <v>196</v>
      </c>
      <c r="D125" s="13"/>
      <c r="E125" s="14">
        <f t="shared" ref="E125:F125" si="38">E126</f>
        <v>0</v>
      </c>
      <c r="F125" s="14">
        <f t="shared" si="38"/>
        <v>3.5</v>
      </c>
      <c r="G125" s="14">
        <f>G126</f>
        <v>3.7</v>
      </c>
    </row>
    <row r="126" spans="1:7" ht="30.75" customHeight="1">
      <c r="A126" s="15" t="s">
        <v>8</v>
      </c>
      <c r="B126" s="16" t="s">
        <v>103</v>
      </c>
      <c r="C126" s="16" t="s">
        <v>196</v>
      </c>
      <c r="D126" s="16" t="s">
        <v>9</v>
      </c>
      <c r="E126" s="17">
        <v>0</v>
      </c>
      <c r="F126" s="17">
        <v>3.5</v>
      </c>
      <c r="G126" s="17">
        <v>3.7</v>
      </c>
    </row>
    <row r="127" spans="1:7" ht="48" customHeight="1">
      <c r="A127" s="6" t="s">
        <v>201</v>
      </c>
      <c r="B127" s="57" t="s">
        <v>103</v>
      </c>
      <c r="C127" s="57" t="s">
        <v>200</v>
      </c>
      <c r="D127" s="57"/>
      <c r="E127" s="77">
        <f t="shared" ref="E127:F127" si="39">E128</f>
        <v>1357.2</v>
      </c>
      <c r="F127" s="77">
        <f t="shared" si="39"/>
        <v>1360.3</v>
      </c>
      <c r="G127" s="77">
        <f>G128</f>
        <v>1380.8</v>
      </c>
    </row>
    <row r="128" spans="1:7" ht="30.75" customHeight="1">
      <c r="A128" s="15" t="s">
        <v>8</v>
      </c>
      <c r="B128" s="16" t="s">
        <v>103</v>
      </c>
      <c r="C128" s="16" t="s">
        <v>200</v>
      </c>
      <c r="D128" s="16" t="s">
        <v>9</v>
      </c>
      <c r="E128" s="17">
        <v>1357.2</v>
      </c>
      <c r="F128" s="17">
        <v>1360.3</v>
      </c>
      <c r="G128" s="17">
        <v>1380.8</v>
      </c>
    </row>
    <row r="129" spans="1:7" ht="36" customHeight="1">
      <c r="A129" s="78" t="s">
        <v>191</v>
      </c>
      <c r="B129" s="57" t="s">
        <v>103</v>
      </c>
      <c r="C129" s="57" t="s">
        <v>190</v>
      </c>
      <c r="D129" s="57"/>
      <c r="E129" s="58">
        <f t="shared" ref="E129:F129" si="40">E130</f>
        <v>23</v>
      </c>
      <c r="F129" s="58">
        <f t="shared" si="40"/>
        <v>20</v>
      </c>
      <c r="G129" s="58">
        <f>G130</f>
        <v>20</v>
      </c>
    </row>
    <row r="130" spans="1:7" ht="49.5" customHeight="1">
      <c r="A130" s="15" t="s">
        <v>8</v>
      </c>
      <c r="B130" s="16" t="s">
        <v>103</v>
      </c>
      <c r="C130" s="16" t="s">
        <v>190</v>
      </c>
      <c r="D130" s="16" t="s">
        <v>9</v>
      </c>
      <c r="E130" s="26">
        <v>23</v>
      </c>
      <c r="F130" s="26">
        <v>20</v>
      </c>
      <c r="G130" s="26">
        <v>20</v>
      </c>
    </row>
    <row r="131" spans="1:7" ht="49.5" customHeight="1">
      <c r="A131" s="76" t="s">
        <v>276</v>
      </c>
      <c r="B131" s="34" t="s">
        <v>275</v>
      </c>
      <c r="C131" s="34"/>
      <c r="D131" s="34"/>
      <c r="E131" s="35">
        <f t="shared" ref="E131:F132" si="41">E132</f>
        <v>96.3</v>
      </c>
      <c r="F131" s="35">
        <f t="shared" si="41"/>
        <v>0</v>
      </c>
      <c r="G131" s="35">
        <f>G132</f>
        <v>0</v>
      </c>
    </row>
    <row r="132" spans="1:7" ht="49.5" customHeight="1">
      <c r="A132" s="24" t="s">
        <v>197</v>
      </c>
      <c r="B132" s="13" t="s">
        <v>275</v>
      </c>
      <c r="C132" s="13" t="s">
        <v>196</v>
      </c>
      <c r="D132" s="13"/>
      <c r="E132" s="14">
        <f t="shared" si="41"/>
        <v>96.3</v>
      </c>
      <c r="F132" s="14">
        <f t="shared" si="41"/>
        <v>0</v>
      </c>
      <c r="G132" s="14">
        <f>G133</f>
        <v>0</v>
      </c>
    </row>
    <row r="133" spans="1:7" ht="49.5" customHeight="1">
      <c r="A133" s="15" t="s">
        <v>8</v>
      </c>
      <c r="B133" s="16" t="s">
        <v>275</v>
      </c>
      <c r="C133" s="16" t="s">
        <v>196</v>
      </c>
      <c r="D133" s="16" t="s">
        <v>9</v>
      </c>
      <c r="E133" s="17">
        <v>96.3</v>
      </c>
      <c r="F133" s="17">
        <v>0</v>
      </c>
      <c r="G133" s="17">
        <v>0</v>
      </c>
    </row>
    <row r="134" spans="1:7" ht="48" customHeight="1">
      <c r="A134" s="75" t="s">
        <v>45</v>
      </c>
      <c r="B134" s="28" t="s">
        <v>104</v>
      </c>
      <c r="C134" s="28"/>
      <c r="D134" s="28"/>
      <c r="E134" s="102">
        <f t="shared" ref="E134:F136" si="42">E135</f>
        <v>0</v>
      </c>
      <c r="F134" s="102">
        <f t="shared" si="42"/>
        <v>1710.4</v>
      </c>
      <c r="G134" s="102">
        <f>G135</f>
        <v>1778.2</v>
      </c>
    </row>
    <row r="135" spans="1:7" ht="48" customHeight="1">
      <c r="A135" s="76" t="s">
        <v>168</v>
      </c>
      <c r="B135" s="34" t="s">
        <v>105</v>
      </c>
      <c r="C135" s="34"/>
      <c r="D135" s="34"/>
      <c r="E135" s="35">
        <f t="shared" si="42"/>
        <v>0</v>
      </c>
      <c r="F135" s="35">
        <f t="shared" si="42"/>
        <v>1710.4</v>
      </c>
      <c r="G135" s="35">
        <f>G136</f>
        <v>1778.2</v>
      </c>
    </row>
    <row r="136" spans="1:7" ht="51" customHeight="1">
      <c r="A136" s="24" t="s">
        <v>197</v>
      </c>
      <c r="B136" s="13" t="s">
        <v>105</v>
      </c>
      <c r="C136" s="13" t="s">
        <v>196</v>
      </c>
      <c r="D136" s="13"/>
      <c r="E136" s="14">
        <f t="shared" si="42"/>
        <v>0</v>
      </c>
      <c r="F136" s="14">
        <f t="shared" si="42"/>
        <v>1710.4</v>
      </c>
      <c r="G136" s="14">
        <f>G137</f>
        <v>1778.2</v>
      </c>
    </row>
    <row r="137" spans="1:7" ht="48" customHeight="1">
      <c r="A137" s="15" t="s">
        <v>8</v>
      </c>
      <c r="B137" s="16" t="s">
        <v>105</v>
      </c>
      <c r="C137" s="16" t="s">
        <v>196</v>
      </c>
      <c r="D137" s="16" t="s">
        <v>9</v>
      </c>
      <c r="E137" s="17">
        <v>0</v>
      </c>
      <c r="F137" s="17">
        <v>1710.4</v>
      </c>
      <c r="G137" s="17">
        <v>1778.2</v>
      </c>
    </row>
    <row r="138" spans="1:7" ht="48" customHeight="1">
      <c r="A138" s="79" t="s">
        <v>46</v>
      </c>
      <c r="B138" s="31" t="s">
        <v>106</v>
      </c>
      <c r="C138" s="80"/>
      <c r="D138" s="31"/>
      <c r="E138" s="53">
        <f t="shared" ref="E138:F140" si="43">E139</f>
        <v>3.5</v>
      </c>
      <c r="F138" s="53">
        <f t="shared" si="43"/>
        <v>3.5</v>
      </c>
      <c r="G138" s="53">
        <f>G139</f>
        <v>3.5</v>
      </c>
    </row>
    <row r="139" spans="1:7" ht="63" customHeight="1">
      <c r="A139" s="41" t="s">
        <v>169</v>
      </c>
      <c r="B139" s="34" t="s">
        <v>107</v>
      </c>
      <c r="C139" s="38"/>
      <c r="D139" s="34"/>
      <c r="E139" s="62">
        <f t="shared" si="43"/>
        <v>3.5</v>
      </c>
      <c r="F139" s="62">
        <f t="shared" si="43"/>
        <v>3.5</v>
      </c>
      <c r="G139" s="62">
        <f>G140</f>
        <v>3.5</v>
      </c>
    </row>
    <row r="140" spans="1:7" ht="34.5" customHeight="1">
      <c r="A140" s="6" t="s">
        <v>201</v>
      </c>
      <c r="B140" s="13" t="s">
        <v>107</v>
      </c>
      <c r="C140" s="13" t="s">
        <v>200</v>
      </c>
      <c r="D140" s="13"/>
      <c r="E140" s="25">
        <f t="shared" si="43"/>
        <v>3.5</v>
      </c>
      <c r="F140" s="25">
        <f t="shared" si="43"/>
        <v>3.5</v>
      </c>
      <c r="G140" s="25">
        <f>G141</f>
        <v>3.5</v>
      </c>
    </row>
    <row r="141" spans="1:7" ht="52.5" customHeight="1">
      <c r="A141" s="15" t="s">
        <v>8</v>
      </c>
      <c r="B141" s="16" t="s">
        <v>107</v>
      </c>
      <c r="C141" s="16" t="s">
        <v>200</v>
      </c>
      <c r="D141" s="16" t="s">
        <v>9</v>
      </c>
      <c r="E141" s="26">
        <v>3.5</v>
      </c>
      <c r="F141" s="26">
        <v>3.5</v>
      </c>
      <c r="G141" s="26">
        <v>3.5</v>
      </c>
    </row>
    <row r="142" spans="1:7" ht="72.75" customHeight="1">
      <c r="A142" s="2" t="s">
        <v>112</v>
      </c>
      <c r="B142" s="31" t="s">
        <v>113</v>
      </c>
      <c r="C142" s="80"/>
      <c r="D142" s="31"/>
      <c r="E142" s="53">
        <f t="shared" ref="E142:F142" si="44">E143</f>
        <v>1683</v>
      </c>
      <c r="F142" s="53">
        <f t="shared" si="44"/>
        <v>48400.2</v>
      </c>
      <c r="G142" s="53">
        <f>G143</f>
        <v>0</v>
      </c>
    </row>
    <row r="143" spans="1:7" ht="34.5" customHeight="1">
      <c r="A143" s="5" t="s">
        <v>176</v>
      </c>
      <c r="B143" s="31" t="s">
        <v>174</v>
      </c>
      <c r="C143" s="19"/>
      <c r="D143" s="31"/>
      <c r="E143" s="61">
        <f t="shared" ref="E143:F143" si="45">E147+E144</f>
        <v>1683</v>
      </c>
      <c r="F143" s="61">
        <f t="shared" si="45"/>
        <v>48400.2</v>
      </c>
      <c r="G143" s="61">
        <f>G147+G144</f>
        <v>0</v>
      </c>
    </row>
    <row r="144" spans="1:7" ht="34.5" customHeight="1">
      <c r="A144" s="5" t="s">
        <v>213</v>
      </c>
      <c r="B144" s="34" t="s">
        <v>211</v>
      </c>
      <c r="C144" s="38"/>
      <c r="D144" s="34"/>
      <c r="E144" s="62">
        <f t="shared" ref="E144:F145" si="46">E145</f>
        <v>1481</v>
      </c>
      <c r="F144" s="62">
        <f t="shared" si="46"/>
        <v>636</v>
      </c>
      <c r="G144" s="62">
        <f>G145</f>
        <v>0</v>
      </c>
    </row>
    <row r="145" spans="1:7" ht="34.5" customHeight="1">
      <c r="A145" s="6" t="s">
        <v>201</v>
      </c>
      <c r="B145" s="13" t="s">
        <v>211</v>
      </c>
      <c r="C145" s="13" t="s">
        <v>200</v>
      </c>
      <c r="D145" s="13"/>
      <c r="E145" s="25">
        <f t="shared" si="46"/>
        <v>1481</v>
      </c>
      <c r="F145" s="25">
        <f t="shared" si="46"/>
        <v>636</v>
      </c>
      <c r="G145" s="25">
        <f>G146</f>
        <v>0</v>
      </c>
    </row>
    <row r="146" spans="1:7" ht="34.5" customHeight="1">
      <c r="A146" s="15" t="s">
        <v>23</v>
      </c>
      <c r="B146" s="16" t="s">
        <v>212</v>
      </c>
      <c r="C146" s="16" t="s">
        <v>200</v>
      </c>
      <c r="D146" s="16" t="s">
        <v>24</v>
      </c>
      <c r="E146" s="26">
        <f>1275.9+124.1+81</f>
        <v>1481</v>
      </c>
      <c r="F146" s="26">
        <f>1099.7-463.7</f>
        <v>636</v>
      </c>
      <c r="G146" s="26">
        <v>0</v>
      </c>
    </row>
    <row r="147" spans="1:7" ht="56.25" customHeight="1">
      <c r="A147" s="76" t="s">
        <v>175</v>
      </c>
      <c r="B147" s="34" t="s">
        <v>178</v>
      </c>
      <c r="C147" s="38"/>
      <c r="D147" s="34"/>
      <c r="E147" s="62">
        <f t="shared" ref="E147:F148" si="47">E148</f>
        <v>202</v>
      </c>
      <c r="F147" s="62">
        <f t="shared" si="47"/>
        <v>47764.2</v>
      </c>
      <c r="G147" s="62">
        <f>G148</f>
        <v>0</v>
      </c>
    </row>
    <row r="148" spans="1:7" ht="24.75" customHeight="1">
      <c r="A148" s="82" t="s">
        <v>193</v>
      </c>
      <c r="B148" s="13" t="s">
        <v>178</v>
      </c>
      <c r="C148" s="13" t="s">
        <v>192</v>
      </c>
      <c r="D148" s="13"/>
      <c r="E148" s="25">
        <f t="shared" si="47"/>
        <v>202</v>
      </c>
      <c r="F148" s="25">
        <f t="shared" si="47"/>
        <v>47764.2</v>
      </c>
      <c r="G148" s="25">
        <f>G149</f>
        <v>0</v>
      </c>
    </row>
    <row r="149" spans="1:7" ht="24.75" customHeight="1">
      <c r="A149" s="15" t="s">
        <v>23</v>
      </c>
      <c r="B149" s="16" t="s">
        <v>178</v>
      </c>
      <c r="C149" s="16" t="s">
        <v>192</v>
      </c>
      <c r="D149" s="16" t="s">
        <v>24</v>
      </c>
      <c r="E149" s="26">
        <v>202</v>
      </c>
      <c r="F149" s="26">
        <f>497.5+47266.7</f>
        <v>47764.2</v>
      </c>
      <c r="G149" s="26">
        <v>0</v>
      </c>
    </row>
    <row r="150" spans="1:7" ht="57.75" customHeight="1">
      <c r="A150" s="2" t="s">
        <v>257</v>
      </c>
      <c r="B150" s="31" t="s">
        <v>258</v>
      </c>
      <c r="C150" s="80"/>
      <c r="D150" s="31"/>
      <c r="E150" s="53">
        <f>E151</f>
        <v>0</v>
      </c>
      <c r="F150" s="53">
        <f t="shared" ref="F150:G153" si="48">F151</f>
        <v>7853.9</v>
      </c>
      <c r="G150" s="53">
        <f t="shared" si="48"/>
        <v>0</v>
      </c>
    </row>
    <row r="151" spans="1:7" ht="24.75" customHeight="1">
      <c r="A151" s="133" t="s">
        <v>259</v>
      </c>
      <c r="B151" s="31" t="s">
        <v>260</v>
      </c>
      <c r="C151" s="19"/>
      <c r="D151" s="31"/>
      <c r="E151" s="61">
        <f>E152</f>
        <v>0</v>
      </c>
      <c r="F151" s="61">
        <f t="shared" si="48"/>
        <v>7853.9</v>
      </c>
      <c r="G151" s="61">
        <f t="shared" si="48"/>
        <v>0</v>
      </c>
    </row>
    <row r="152" spans="1:7" ht="36" customHeight="1">
      <c r="A152" s="134" t="s">
        <v>261</v>
      </c>
      <c r="B152" s="34" t="s">
        <v>262</v>
      </c>
      <c r="C152" s="38"/>
      <c r="D152" s="34"/>
      <c r="E152" s="62">
        <f>E153</f>
        <v>0</v>
      </c>
      <c r="F152" s="62">
        <f t="shared" si="48"/>
        <v>7853.9</v>
      </c>
      <c r="G152" s="62">
        <f t="shared" si="48"/>
        <v>0</v>
      </c>
    </row>
    <row r="153" spans="1:7" ht="42.75" customHeight="1">
      <c r="A153" s="6" t="s">
        <v>201</v>
      </c>
      <c r="B153" s="13" t="s">
        <v>262</v>
      </c>
      <c r="C153" s="13" t="s">
        <v>200</v>
      </c>
      <c r="D153" s="13"/>
      <c r="E153" s="25">
        <f>E154</f>
        <v>0</v>
      </c>
      <c r="F153" s="25">
        <f t="shared" si="48"/>
        <v>7853.9</v>
      </c>
      <c r="G153" s="25">
        <f t="shared" si="48"/>
        <v>0</v>
      </c>
    </row>
    <row r="154" spans="1:7" ht="24.75" customHeight="1">
      <c r="A154" s="15" t="s">
        <v>25</v>
      </c>
      <c r="B154" s="13" t="s">
        <v>262</v>
      </c>
      <c r="C154" s="16" t="s">
        <v>200</v>
      </c>
      <c r="D154" s="16" t="s">
        <v>26</v>
      </c>
      <c r="E154" s="26">
        <v>0</v>
      </c>
      <c r="F154" s="26">
        <f>7147+706.9</f>
        <v>7853.9</v>
      </c>
      <c r="G154" s="26">
        <v>0</v>
      </c>
    </row>
    <row r="155" spans="1:7" ht="43.5" customHeight="1">
      <c r="A155" s="2" t="s">
        <v>154</v>
      </c>
      <c r="B155" s="31" t="s">
        <v>151</v>
      </c>
      <c r="C155" s="80"/>
      <c r="D155" s="31"/>
      <c r="E155" s="53">
        <f t="shared" ref="E155:F157" si="49">E156</f>
        <v>20</v>
      </c>
      <c r="F155" s="53">
        <f t="shared" si="49"/>
        <v>20</v>
      </c>
      <c r="G155" s="53">
        <f>G156</f>
        <v>20</v>
      </c>
    </row>
    <row r="156" spans="1:7" ht="36" customHeight="1">
      <c r="A156" s="2" t="s">
        <v>153</v>
      </c>
      <c r="B156" s="28" t="s">
        <v>152</v>
      </c>
      <c r="C156" s="83"/>
      <c r="D156" s="28"/>
      <c r="E156" s="53">
        <f t="shared" si="49"/>
        <v>20</v>
      </c>
      <c r="F156" s="53">
        <f t="shared" si="49"/>
        <v>20</v>
      </c>
      <c r="G156" s="53">
        <f>G157</f>
        <v>20</v>
      </c>
    </row>
    <row r="157" spans="1:7" ht="36.75" customHeight="1">
      <c r="A157" s="6" t="s">
        <v>201</v>
      </c>
      <c r="B157" s="57" t="s">
        <v>155</v>
      </c>
      <c r="C157" s="84" t="s">
        <v>200</v>
      </c>
      <c r="D157" s="57"/>
      <c r="E157" s="58">
        <f t="shared" si="49"/>
        <v>20</v>
      </c>
      <c r="F157" s="58">
        <f t="shared" si="49"/>
        <v>20</v>
      </c>
      <c r="G157" s="58">
        <f>G158</f>
        <v>20</v>
      </c>
    </row>
    <row r="158" spans="1:7" ht="22.5" customHeight="1">
      <c r="A158" s="15" t="s">
        <v>223</v>
      </c>
      <c r="B158" s="16" t="s">
        <v>155</v>
      </c>
      <c r="C158" s="85" t="s">
        <v>200</v>
      </c>
      <c r="D158" s="16" t="s">
        <v>222</v>
      </c>
      <c r="E158" s="26">
        <v>20</v>
      </c>
      <c r="F158" s="26">
        <v>20</v>
      </c>
      <c r="G158" s="26">
        <v>20</v>
      </c>
    </row>
    <row r="159" spans="1:7" ht="39.75" customHeight="1">
      <c r="A159" s="75" t="s">
        <v>43</v>
      </c>
      <c r="B159" s="31" t="s">
        <v>114</v>
      </c>
      <c r="C159" s="31"/>
      <c r="D159" s="31"/>
      <c r="E159" s="103">
        <f t="shared" ref="E159:F159" si="50">E160</f>
        <v>21196.6</v>
      </c>
      <c r="F159" s="103">
        <f t="shared" si="50"/>
        <v>6273.9</v>
      </c>
      <c r="G159" s="103">
        <f>G160</f>
        <v>7060.4</v>
      </c>
    </row>
    <row r="160" spans="1:7" ht="24.75" customHeight="1">
      <c r="A160" s="75" t="s">
        <v>47</v>
      </c>
      <c r="B160" s="28" t="s">
        <v>115</v>
      </c>
      <c r="C160" s="28"/>
      <c r="D160" s="28"/>
      <c r="E160" s="10">
        <f>E161+E167+E173+E176+E188+E191+E197+E200+E203+E206+E209+E212+E218+E226+E232+E235+E238+E241+E170+E229+E194+E185+E182+E215+E223+E179+E164</f>
        <v>21196.6</v>
      </c>
      <c r="F160" s="10">
        <f t="shared" ref="F160:G160" si="51">F161+F167+F173+F176+F188+F191+F197+F200+F203+F206+F209+F212+F218+F226+F232+F235+F238+F241+F170+F229+F194+F185+F182+F215+F223</f>
        <v>6273.9</v>
      </c>
      <c r="G160" s="10">
        <f t="shared" si="51"/>
        <v>7060.4</v>
      </c>
    </row>
    <row r="161" spans="1:7" ht="37.5" customHeight="1">
      <c r="A161" s="86" t="s">
        <v>142</v>
      </c>
      <c r="B161" s="34" t="s">
        <v>143</v>
      </c>
      <c r="C161" s="38"/>
      <c r="D161" s="34"/>
      <c r="E161" s="104">
        <f t="shared" ref="E161:F162" si="52">E162</f>
        <v>574.20000000000005</v>
      </c>
      <c r="F161" s="104">
        <f t="shared" si="52"/>
        <v>607.29999999999995</v>
      </c>
      <c r="G161" s="104">
        <f>G162</f>
        <v>631.6</v>
      </c>
    </row>
    <row r="162" spans="1:7" ht="27" customHeight="1">
      <c r="A162" s="24" t="s">
        <v>195</v>
      </c>
      <c r="B162" s="87" t="s">
        <v>143</v>
      </c>
      <c r="C162" s="13" t="s">
        <v>194</v>
      </c>
      <c r="D162" s="87"/>
      <c r="E162" s="63">
        <f t="shared" si="52"/>
        <v>574.20000000000005</v>
      </c>
      <c r="F162" s="63">
        <f t="shared" si="52"/>
        <v>607.29999999999995</v>
      </c>
      <c r="G162" s="63">
        <f>G163</f>
        <v>631.6</v>
      </c>
    </row>
    <row r="163" spans="1:7" ht="36" customHeight="1">
      <c r="A163" s="7" t="s">
        <v>31</v>
      </c>
      <c r="B163" s="88" t="s">
        <v>143</v>
      </c>
      <c r="C163" s="16" t="s">
        <v>194</v>
      </c>
      <c r="D163" s="88" t="s">
        <v>32</v>
      </c>
      <c r="E163" s="64">
        <v>574.20000000000005</v>
      </c>
      <c r="F163" s="64">
        <v>607.29999999999995</v>
      </c>
      <c r="G163" s="64">
        <v>631.6</v>
      </c>
    </row>
    <row r="164" spans="1:7" ht="36" customHeight="1">
      <c r="A164" s="86" t="s">
        <v>263</v>
      </c>
      <c r="B164" s="34" t="s">
        <v>264</v>
      </c>
      <c r="C164" s="34"/>
      <c r="D164" s="34"/>
      <c r="E164" s="136">
        <f t="shared" ref="E164:G165" si="53">E165</f>
        <v>160</v>
      </c>
      <c r="F164" s="136">
        <f t="shared" si="53"/>
        <v>0</v>
      </c>
      <c r="G164" s="62">
        <f t="shared" si="53"/>
        <v>0</v>
      </c>
    </row>
    <row r="165" spans="1:7" ht="36" customHeight="1">
      <c r="A165" s="6" t="s">
        <v>265</v>
      </c>
      <c r="B165" s="90" t="s">
        <v>264</v>
      </c>
      <c r="C165" s="90" t="s">
        <v>266</v>
      </c>
      <c r="D165" s="90"/>
      <c r="E165" s="137">
        <f t="shared" si="53"/>
        <v>160</v>
      </c>
      <c r="F165" s="137">
        <f t="shared" si="53"/>
        <v>0</v>
      </c>
      <c r="G165" s="99">
        <f t="shared" si="53"/>
        <v>0</v>
      </c>
    </row>
    <row r="166" spans="1:7" ht="36" customHeight="1">
      <c r="A166" s="7" t="s">
        <v>267</v>
      </c>
      <c r="B166" s="129" t="s">
        <v>264</v>
      </c>
      <c r="C166" s="129" t="s">
        <v>266</v>
      </c>
      <c r="D166" s="129" t="s">
        <v>268</v>
      </c>
      <c r="E166" s="138">
        <v>160</v>
      </c>
      <c r="F166" s="138">
        <v>0</v>
      </c>
      <c r="G166" s="139">
        <v>0</v>
      </c>
    </row>
    <row r="167" spans="1:7" ht="27.75" customHeight="1">
      <c r="A167" s="76" t="s">
        <v>116</v>
      </c>
      <c r="B167" s="34" t="s">
        <v>117</v>
      </c>
      <c r="C167" s="38"/>
      <c r="D167" s="34"/>
      <c r="E167" s="91">
        <f t="shared" ref="E167:F168" si="54">E168</f>
        <v>34.799999999999997</v>
      </c>
      <c r="F167" s="91">
        <f t="shared" si="54"/>
        <v>69</v>
      </c>
      <c r="G167" s="91">
        <f>G168</f>
        <v>69</v>
      </c>
    </row>
    <row r="168" spans="1:7" ht="36" customHeight="1">
      <c r="A168" s="81" t="s">
        <v>195</v>
      </c>
      <c r="B168" s="13" t="s">
        <v>117</v>
      </c>
      <c r="C168" s="13" t="s">
        <v>194</v>
      </c>
      <c r="D168" s="13"/>
      <c r="E168" s="14">
        <f t="shared" si="54"/>
        <v>34.799999999999997</v>
      </c>
      <c r="F168" s="14">
        <f t="shared" si="54"/>
        <v>69</v>
      </c>
      <c r="G168" s="14">
        <f>G169</f>
        <v>69</v>
      </c>
    </row>
    <row r="169" spans="1:7" ht="36" customHeight="1">
      <c r="A169" s="15" t="s">
        <v>13</v>
      </c>
      <c r="B169" s="16" t="s">
        <v>117</v>
      </c>
      <c r="C169" s="16" t="s">
        <v>194</v>
      </c>
      <c r="D169" s="16" t="s">
        <v>14</v>
      </c>
      <c r="E169" s="17">
        <v>34.799999999999997</v>
      </c>
      <c r="F169" s="17">
        <v>69</v>
      </c>
      <c r="G169" s="17">
        <v>69</v>
      </c>
    </row>
    <row r="170" spans="1:7" ht="30" customHeight="1">
      <c r="A170" s="76" t="s">
        <v>163</v>
      </c>
      <c r="B170" s="34" t="s">
        <v>162</v>
      </c>
      <c r="C170" s="38"/>
      <c r="D170" s="34"/>
      <c r="E170" s="91">
        <f t="shared" ref="E170:F171" si="55">E171</f>
        <v>44.8</v>
      </c>
      <c r="F170" s="91">
        <f t="shared" si="55"/>
        <v>44.8</v>
      </c>
      <c r="G170" s="91">
        <f>G171</f>
        <v>44.8</v>
      </c>
    </row>
    <row r="171" spans="1:7" ht="30" customHeight="1">
      <c r="A171" s="81" t="s">
        <v>195</v>
      </c>
      <c r="B171" s="13" t="s">
        <v>162</v>
      </c>
      <c r="C171" s="13" t="s">
        <v>194</v>
      </c>
      <c r="D171" s="13"/>
      <c r="E171" s="14">
        <f t="shared" si="55"/>
        <v>44.8</v>
      </c>
      <c r="F171" s="14">
        <f t="shared" si="55"/>
        <v>44.8</v>
      </c>
      <c r="G171" s="14">
        <f>G172</f>
        <v>44.8</v>
      </c>
    </row>
    <row r="172" spans="1:7" ht="30.75" customHeight="1">
      <c r="A172" s="15" t="s">
        <v>13</v>
      </c>
      <c r="B172" s="16" t="s">
        <v>162</v>
      </c>
      <c r="C172" s="16" t="s">
        <v>194</v>
      </c>
      <c r="D172" s="16" t="s">
        <v>14</v>
      </c>
      <c r="E172" s="17">
        <v>44.8</v>
      </c>
      <c r="F172" s="17">
        <v>44.8</v>
      </c>
      <c r="G172" s="17">
        <v>44.8</v>
      </c>
    </row>
    <row r="173" spans="1:7" ht="18" customHeight="1">
      <c r="A173" s="92" t="s">
        <v>125</v>
      </c>
      <c r="B173" s="11" t="s">
        <v>126</v>
      </c>
      <c r="C173" s="11"/>
      <c r="D173" s="11"/>
      <c r="E173" s="105">
        <f t="shared" ref="E173:F174" si="56">E174</f>
        <v>350</v>
      </c>
      <c r="F173" s="105">
        <f t="shared" si="56"/>
        <v>350</v>
      </c>
      <c r="G173" s="105">
        <f>G174</f>
        <v>350</v>
      </c>
    </row>
    <row r="174" spans="1:7" ht="34.5" customHeight="1">
      <c r="A174" s="24" t="s">
        <v>191</v>
      </c>
      <c r="B174" s="13" t="s">
        <v>126</v>
      </c>
      <c r="C174" s="13" t="s">
        <v>190</v>
      </c>
      <c r="D174" s="13"/>
      <c r="E174" s="14">
        <f t="shared" si="56"/>
        <v>350</v>
      </c>
      <c r="F174" s="14">
        <f t="shared" si="56"/>
        <v>350</v>
      </c>
      <c r="G174" s="14">
        <f>G175</f>
        <v>350</v>
      </c>
    </row>
    <row r="175" spans="1:7" ht="34.5" customHeight="1">
      <c r="A175" s="15" t="s">
        <v>11</v>
      </c>
      <c r="B175" s="16" t="s">
        <v>126</v>
      </c>
      <c r="C175" s="16" t="s">
        <v>190</v>
      </c>
      <c r="D175" s="16" t="s">
        <v>12</v>
      </c>
      <c r="E175" s="17">
        <v>350</v>
      </c>
      <c r="F175" s="17">
        <v>350</v>
      </c>
      <c r="G175" s="17">
        <v>350</v>
      </c>
    </row>
    <row r="176" spans="1:7" ht="15">
      <c r="A176" s="86" t="s">
        <v>118</v>
      </c>
      <c r="B176" s="34" t="s">
        <v>119</v>
      </c>
      <c r="C176" s="34"/>
      <c r="D176" s="34"/>
      <c r="E176" s="35">
        <f t="shared" ref="E176:F183" si="57">E177</f>
        <v>30</v>
      </c>
      <c r="F176" s="35">
        <f t="shared" si="57"/>
        <v>35</v>
      </c>
      <c r="G176" s="35">
        <f>G177</f>
        <v>35</v>
      </c>
    </row>
    <row r="177" spans="1:7" ht="30">
      <c r="A177" s="6" t="s">
        <v>201</v>
      </c>
      <c r="B177" s="13" t="s">
        <v>119</v>
      </c>
      <c r="C177" s="13" t="s">
        <v>200</v>
      </c>
      <c r="D177" s="13"/>
      <c r="E177" s="14">
        <f t="shared" si="57"/>
        <v>30</v>
      </c>
      <c r="F177" s="14">
        <f t="shared" si="57"/>
        <v>35</v>
      </c>
      <c r="G177" s="14">
        <f>G178</f>
        <v>35</v>
      </c>
    </row>
    <row r="178" spans="1:7" ht="27.75" customHeight="1">
      <c r="A178" s="15" t="s">
        <v>13</v>
      </c>
      <c r="B178" s="16" t="s">
        <v>119</v>
      </c>
      <c r="C178" s="16" t="s">
        <v>200</v>
      </c>
      <c r="D178" s="16" t="s">
        <v>14</v>
      </c>
      <c r="E178" s="17">
        <v>30</v>
      </c>
      <c r="F178" s="17">
        <v>35</v>
      </c>
      <c r="G178" s="17">
        <v>35</v>
      </c>
    </row>
    <row r="179" spans="1:7" ht="27.75" customHeight="1">
      <c r="A179" s="86" t="s">
        <v>256</v>
      </c>
      <c r="B179" s="34" t="s">
        <v>254</v>
      </c>
      <c r="C179" s="34"/>
      <c r="D179" s="34"/>
      <c r="E179" s="35">
        <f t="shared" si="57"/>
        <v>859.2</v>
      </c>
      <c r="F179" s="35">
        <f t="shared" si="57"/>
        <v>0</v>
      </c>
      <c r="G179" s="35">
        <f>G180</f>
        <v>0</v>
      </c>
    </row>
    <row r="180" spans="1:7" ht="27.75" customHeight="1">
      <c r="A180" s="24" t="s">
        <v>191</v>
      </c>
      <c r="B180" s="13" t="s">
        <v>254</v>
      </c>
      <c r="C180" s="13" t="s">
        <v>190</v>
      </c>
      <c r="D180" s="13"/>
      <c r="E180" s="14">
        <f t="shared" si="57"/>
        <v>859.2</v>
      </c>
      <c r="F180" s="14">
        <f t="shared" si="57"/>
        <v>0</v>
      </c>
      <c r="G180" s="14">
        <f>G181</f>
        <v>0</v>
      </c>
    </row>
    <row r="181" spans="1:7" ht="27.75" customHeight="1">
      <c r="A181" s="15" t="s">
        <v>255</v>
      </c>
      <c r="B181" s="16" t="s">
        <v>254</v>
      </c>
      <c r="C181" s="16" t="s">
        <v>190</v>
      </c>
      <c r="D181" s="16" t="s">
        <v>253</v>
      </c>
      <c r="E181" s="17">
        <v>859.2</v>
      </c>
      <c r="F181" s="17">
        <v>0</v>
      </c>
      <c r="G181" s="17">
        <v>0</v>
      </c>
    </row>
    <row r="182" spans="1:7" ht="27.75" customHeight="1">
      <c r="A182" s="86" t="s">
        <v>237</v>
      </c>
      <c r="B182" s="34" t="s">
        <v>236</v>
      </c>
      <c r="C182" s="34"/>
      <c r="D182" s="34"/>
      <c r="E182" s="35">
        <f t="shared" si="57"/>
        <v>65</v>
      </c>
      <c r="F182" s="35">
        <f t="shared" si="57"/>
        <v>0</v>
      </c>
      <c r="G182" s="35">
        <f>G183</f>
        <v>0</v>
      </c>
    </row>
    <row r="183" spans="1:7" ht="27.75" customHeight="1">
      <c r="A183" s="6" t="s">
        <v>201</v>
      </c>
      <c r="B183" s="13" t="s">
        <v>236</v>
      </c>
      <c r="C183" s="13" t="s">
        <v>200</v>
      </c>
      <c r="D183" s="13"/>
      <c r="E183" s="14">
        <f t="shared" si="57"/>
        <v>65</v>
      </c>
      <c r="F183" s="14">
        <f t="shared" si="57"/>
        <v>0</v>
      </c>
      <c r="G183" s="14">
        <f>G184</f>
        <v>0</v>
      </c>
    </row>
    <row r="184" spans="1:7" ht="27.75" customHeight="1">
      <c r="A184" s="15" t="s">
        <v>13</v>
      </c>
      <c r="B184" s="16" t="s">
        <v>236</v>
      </c>
      <c r="C184" s="16" t="s">
        <v>200</v>
      </c>
      <c r="D184" s="16" t="s">
        <v>14</v>
      </c>
      <c r="E184" s="17">
        <v>65</v>
      </c>
      <c r="F184" s="17">
        <v>0</v>
      </c>
      <c r="G184" s="17">
        <v>0</v>
      </c>
    </row>
    <row r="185" spans="1:7" ht="27.75" customHeight="1">
      <c r="A185" s="76" t="s">
        <v>226</v>
      </c>
      <c r="B185" s="34" t="s">
        <v>225</v>
      </c>
      <c r="C185" s="34"/>
      <c r="D185" s="34"/>
      <c r="E185" s="35">
        <f t="shared" ref="E185:F186" si="58">E186</f>
        <v>0</v>
      </c>
      <c r="F185" s="35">
        <f t="shared" si="58"/>
        <v>200</v>
      </c>
      <c r="G185" s="35">
        <f>G186</f>
        <v>200</v>
      </c>
    </row>
    <row r="186" spans="1:7" ht="27.75" customHeight="1">
      <c r="A186" s="6" t="s">
        <v>201</v>
      </c>
      <c r="B186" s="13" t="s">
        <v>225</v>
      </c>
      <c r="C186" s="13" t="s">
        <v>200</v>
      </c>
      <c r="D186" s="13"/>
      <c r="E186" s="48">
        <f t="shared" si="58"/>
        <v>0</v>
      </c>
      <c r="F186" s="48">
        <f t="shared" si="58"/>
        <v>200</v>
      </c>
      <c r="G186" s="48">
        <f>G187</f>
        <v>200</v>
      </c>
    </row>
    <row r="187" spans="1:7" ht="27.75" customHeight="1">
      <c r="A187" s="15" t="s">
        <v>19</v>
      </c>
      <c r="B187" s="16" t="s">
        <v>225</v>
      </c>
      <c r="C187" s="16" t="s">
        <v>200</v>
      </c>
      <c r="D187" s="16" t="s">
        <v>20</v>
      </c>
      <c r="E187" s="49">
        <v>0</v>
      </c>
      <c r="F187" s="49">
        <v>200</v>
      </c>
      <c r="G187" s="49">
        <v>200</v>
      </c>
    </row>
    <row r="188" spans="1:7" ht="36" customHeight="1">
      <c r="A188" s="76" t="s">
        <v>146</v>
      </c>
      <c r="B188" s="34" t="s">
        <v>147</v>
      </c>
      <c r="C188" s="34"/>
      <c r="D188" s="34"/>
      <c r="E188" s="35">
        <f t="shared" ref="E188:F189" si="59">E189</f>
        <v>1366.8</v>
      </c>
      <c r="F188" s="35">
        <f t="shared" si="59"/>
        <v>65</v>
      </c>
      <c r="G188" s="35">
        <f>G189</f>
        <v>65</v>
      </c>
    </row>
    <row r="189" spans="1:7" ht="27.75" customHeight="1">
      <c r="A189" s="6" t="s">
        <v>201</v>
      </c>
      <c r="B189" s="13" t="s">
        <v>147</v>
      </c>
      <c r="C189" s="13" t="s">
        <v>200</v>
      </c>
      <c r="D189" s="13"/>
      <c r="E189" s="48">
        <f t="shared" si="59"/>
        <v>1366.8</v>
      </c>
      <c r="F189" s="48">
        <f t="shared" si="59"/>
        <v>65</v>
      </c>
      <c r="G189" s="48">
        <f>G190</f>
        <v>65</v>
      </c>
    </row>
    <row r="190" spans="1:7" ht="27.75" customHeight="1">
      <c r="A190" s="15" t="s">
        <v>19</v>
      </c>
      <c r="B190" s="16" t="s">
        <v>147</v>
      </c>
      <c r="C190" s="16" t="s">
        <v>200</v>
      </c>
      <c r="D190" s="16" t="s">
        <v>20</v>
      </c>
      <c r="E190" s="49">
        <v>1366.8</v>
      </c>
      <c r="F190" s="49">
        <v>65</v>
      </c>
      <c r="G190" s="49">
        <v>65</v>
      </c>
    </row>
    <row r="191" spans="1:7" ht="27.75" customHeight="1">
      <c r="A191" s="76" t="s">
        <v>177</v>
      </c>
      <c r="B191" s="34" t="s">
        <v>127</v>
      </c>
      <c r="C191" s="38"/>
      <c r="D191" s="34"/>
      <c r="E191" s="91">
        <f t="shared" ref="E191:F192" si="60">E192</f>
        <v>70</v>
      </c>
      <c r="F191" s="91">
        <f t="shared" si="60"/>
        <v>70</v>
      </c>
      <c r="G191" s="91">
        <f>G192</f>
        <v>70</v>
      </c>
    </row>
    <row r="192" spans="1:7" ht="27.75" customHeight="1">
      <c r="A192" s="6" t="s">
        <v>201</v>
      </c>
      <c r="B192" s="13" t="s">
        <v>127</v>
      </c>
      <c r="C192" s="13" t="s">
        <v>200</v>
      </c>
      <c r="D192" s="13"/>
      <c r="E192" s="14">
        <f t="shared" si="60"/>
        <v>70</v>
      </c>
      <c r="F192" s="14">
        <f t="shared" si="60"/>
        <v>70</v>
      </c>
      <c r="G192" s="14">
        <f>G193</f>
        <v>70</v>
      </c>
    </row>
    <row r="193" spans="1:7" ht="27.75" customHeight="1">
      <c r="A193" s="15" t="s">
        <v>13</v>
      </c>
      <c r="B193" s="16" t="s">
        <v>127</v>
      </c>
      <c r="C193" s="16" t="s">
        <v>200</v>
      </c>
      <c r="D193" s="16" t="s">
        <v>14</v>
      </c>
      <c r="E193" s="17">
        <v>70</v>
      </c>
      <c r="F193" s="17">
        <v>70</v>
      </c>
      <c r="G193" s="17">
        <v>70</v>
      </c>
    </row>
    <row r="194" spans="1:7" ht="30" customHeight="1">
      <c r="A194" s="76" t="s">
        <v>184</v>
      </c>
      <c r="B194" s="34" t="s">
        <v>183</v>
      </c>
      <c r="C194" s="38"/>
      <c r="D194" s="34"/>
      <c r="E194" s="91">
        <f t="shared" ref="E194:F195" si="61">E195</f>
        <v>0</v>
      </c>
      <c r="F194" s="91">
        <f t="shared" si="61"/>
        <v>0</v>
      </c>
      <c r="G194" s="91">
        <f>G195</f>
        <v>0</v>
      </c>
    </row>
    <row r="195" spans="1:7" ht="30">
      <c r="A195" s="6" t="s">
        <v>201</v>
      </c>
      <c r="B195" s="13" t="s">
        <v>183</v>
      </c>
      <c r="C195" s="13" t="s">
        <v>200</v>
      </c>
      <c r="D195" s="13"/>
      <c r="E195" s="14">
        <f t="shared" si="61"/>
        <v>0</v>
      </c>
      <c r="F195" s="14">
        <f t="shared" si="61"/>
        <v>0</v>
      </c>
      <c r="G195" s="14">
        <f>G196</f>
        <v>0</v>
      </c>
    </row>
    <row r="196" spans="1:7" ht="26.25" customHeight="1">
      <c r="A196" s="15" t="s">
        <v>19</v>
      </c>
      <c r="B196" s="16" t="s">
        <v>183</v>
      </c>
      <c r="C196" s="16" t="s">
        <v>200</v>
      </c>
      <c r="D196" s="16" t="s">
        <v>20</v>
      </c>
      <c r="E196" s="17">
        <v>0</v>
      </c>
      <c r="F196" s="17">
        <v>0</v>
      </c>
      <c r="G196" s="17">
        <v>0</v>
      </c>
    </row>
    <row r="197" spans="1:7" ht="22.5" customHeight="1">
      <c r="A197" s="76" t="s">
        <v>131</v>
      </c>
      <c r="B197" s="93" t="s">
        <v>132</v>
      </c>
      <c r="C197" s="38"/>
      <c r="D197" s="34"/>
      <c r="E197" s="62">
        <f t="shared" ref="E197:F198" si="62">E198</f>
        <v>1386.6</v>
      </c>
      <c r="F197" s="62">
        <f t="shared" si="62"/>
        <v>1414.3</v>
      </c>
      <c r="G197" s="62">
        <f>G198</f>
        <v>1442.6</v>
      </c>
    </row>
    <row r="198" spans="1:7" ht="30">
      <c r="A198" s="6" t="s">
        <v>201</v>
      </c>
      <c r="B198" s="13" t="s">
        <v>132</v>
      </c>
      <c r="C198" s="13" t="s">
        <v>200</v>
      </c>
      <c r="D198" s="13"/>
      <c r="E198" s="25">
        <f t="shared" si="62"/>
        <v>1386.6</v>
      </c>
      <c r="F198" s="25">
        <f t="shared" si="62"/>
        <v>1414.3</v>
      </c>
      <c r="G198" s="25">
        <f>G199</f>
        <v>1442.6</v>
      </c>
    </row>
    <row r="199" spans="1:7" ht="27.75" customHeight="1">
      <c r="A199" s="15" t="s">
        <v>21</v>
      </c>
      <c r="B199" s="16" t="s">
        <v>132</v>
      </c>
      <c r="C199" s="16" t="s">
        <v>200</v>
      </c>
      <c r="D199" s="16" t="s">
        <v>22</v>
      </c>
      <c r="E199" s="26">
        <v>1386.6</v>
      </c>
      <c r="F199" s="26">
        <v>1414.3</v>
      </c>
      <c r="G199" s="26">
        <v>1442.6</v>
      </c>
    </row>
    <row r="200" spans="1:7" ht="15">
      <c r="A200" s="76" t="s">
        <v>133</v>
      </c>
      <c r="B200" s="93" t="s">
        <v>134</v>
      </c>
      <c r="C200" s="38"/>
      <c r="D200" s="34"/>
      <c r="E200" s="62">
        <f t="shared" ref="E200:F201" si="63">E201</f>
        <v>0</v>
      </c>
      <c r="F200" s="62">
        <f t="shared" si="63"/>
        <v>0</v>
      </c>
      <c r="G200" s="62">
        <f>G201</f>
        <v>0</v>
      </c>
    </row>
    <row r="201" spans="1:7" ht="30">
      <c r="A201" s="6" t="s">
        <v>201</v>
      </c>
      <c r="B201" s="13" t="s">
        <v>134</v>
      </c>
      <c r="C201" s="13" t="s">
        <v>200</v>
      </c>
      <c r="D201" s="13"/>
      <c r="E201" s="25">
        <f t="shared" si="63"/>
        <v>0</v>
      </c>
      <c r="F201" s="25">
        <f t="shared" si="63"/>
        <v>0</v>
      </c>
      <c r="G201" s="25">
        <f>G202</f>
        <v>0</v>
      </c>
    </row>
    <row r="202" spans="1:7" ht="26.25" customHeight="1">
      <c r="A202" s="15" t="s">
        <v>21</v>
      </c>
      <c r="B202" s="16" t="s">
        <v>134</v>
      </c>
      <c r="C202" s="16" t="s">
        <v>200</v>
      </c>
      <c r="D202" s="16" t="s">
        <v>22</v>
      </c>
      <c r="E202" s="26">
        <v>0</v>
      </c>
      <c r="F202" s="26">
        <v>0</v>
      </c>
      <c r="G202" s="26">
        <v>0</v>
      </c>
    </row>
    <row r="203" spans="1:7" ht="15">
      <c r="A203" s="76" t="s">
        <v>135</v>
      </c>
      <c r="B203" s="38" t="s">
        <v>136</v>
      </c>
      <c r="C203" s="34"/>
      <c r="D203" s="38"/>
      <c r="E203" s="35">
        <f t="shared" ref="E203:F204" si="64">E204</f>
        <v>1928.4</v>
      </c>
      <c r="F203" s="35">
        <f t="shared" si="64"/>
        <v>1613.1</v>
      </c>
      <c r="G203" s="35">
        <f>G204</f>
        <v>2330</v>
      </c>
    </row>
    <row r="204" spans="1:7" ht="30">
      <c r="A204" s="6" t="s">
        <v>201</v>
      </c>
      <c r="B204" s="13" t="s">
        <v>136</v>
      </c>
      <c r="C204" s="13" t="s">
        <v>200</v>
      </c>
      <c r="D204" s="13"/>
      <c r="E204" s="14">
        <f t="shared" si="64"/>
        <v>1928.4</v>
      </c>
      <c r="F204" s="14">
        <f t="shared" si="64"/>
        <v>1613.1</v>
      </c>
      <c r="G204" s="14">
        <f>G205</f>
        <v>2330</v>
      </c>
    </row>
    <row r="205" spans="1:7" ht="27.75" customHeight="1">
      <c r="A205" s="15" t="s">
        <v>25</v>
      </c>
      <c r="B205" s="16" t="s">
        <v>136</v>
      </c>
      <c r="C205" s="16" t="s">
        <v>200</v>
      </c>
      <c r="D205" s="16" t="s">
        <v>26</v>
      </c>
      <c r="E205" s="17">
        <v>1928.4</v>
      </c>
      <c r="F205" s="17">
        <f>2320-706.9</f>
        <v>1613.1</v>
      </c>
      <c r="G205" s="17">
        <v>2330</v>
      </c>
    </row>
    <row r="206" spans="1:7" ht="24" customHeight="1">
      <c r="A206" s="76" t="s">
        <v>137</v>
      </c>
      <c r="B206" s="38" t="s">
        <v>138</v>
      </c>
      <c r="C206" s="94"/>
      <c r="D206" s="11"/>
      <c r="E206" s="95">
        <f t="shared" ref="E206:F207" si="65">E207</f>
        <v>227.3</v>
      </c>
      <c r="F206" s="95">
        <f t="shared" si="65"/>
        <v>230</v>
      </c>
      <c r="G206" s="95">
        <f>G207</f>
        <v>240</v>
      </c>
    </row>
    <row r="207" spans="1:7" ht="30">
      <c r="A207" s="6" t="s">
        <v>201</v>
      </c>
      <c r="B207" s="13" t="s">
        <v>138</v>
      </c>
      <c r="C207" s="13" t="s">
        <v>200</v>
      </c>
      <c r="D207" s="13"/>
      <c r="E207" s="14">
        <f t="shared" si="65"/>
        <v>227.3</v>
      </c>
      <c r="F207" s="14">
        <f t="shared" si="65"/>
        <v>230</v>
      </c>
      <c r="G207" s="14">
        <f>G208</f>
        <v>240</v>
      </c>
    </row>
    <row r="208" spans="1:7" ht="33" customHeight="1">
      <c r="A208" s="15" t="s">
        <v>25</v>
      </c>
      <c r="B208" s="16" t="s">
        <v>138</v>
      </c>
      <c r="C208" s="16" t="s">
        <v>200</v>
      </c>
      <c r="D208" s="16" t="s">
        <v>26</v>
      </c>
      <c r="E208" s="17">
        <v>227.3</v>
      </c>
      <c r="F208" s="17">
        <v>230</v>
      </c>
      <c r="G208" s="17">
        <v>240</v>
      </c>
    </row>
    <row r="209" spans="1:7" ht="30.75" customHeight="1">
      <c r="A209" s="76" t="s">
        <v>139</v>
      </c>
      <c r="B209" s="38" t="s">
        <v>140</v>
      </c>
      <c r="C209" s="38"/>
      <c r="D209" s="34"/>
      <c r="E209" s="35">
        <f t="shared" ref="E209:F210" si="66">E210</f>
        <v>66.5</v>
      </c>
      <c r="F209" s="35">
        <f t="shared" si="66"/>
        <v>103</v>
      </c>
      <c r="G209" s="35">
        <f>G210</f>
        <v>105</v>
      </c>
    </row>
    <row r="210" spans="1:7" ht="30">
      <c r="A210" s="6" t="s">
        <v>201</v>
      </c>
      <c r="B210" s="13" t="s">
        <v>140</v>
      </c>
      <c r="C210" s="13" t="s">
        <v>200</v>
      </c>
      <c r="D210" s="13"/>
      <c r="E210" s="14">
        <f t="shared" si="66"/>
        <v>66.5</v>
      </c>
      <c r="F210" s="14">
        <f t="shared" si="66"/>
        <v>103</v>
      </c>
      <c r="G210" s="14">
        <f>G211</f>
        <v>105</v>
      </c>
    </row>
    <row r="211" spans="1:7" ht="24" customHeight="1">
      <c r="A211" s="15" t="s">
        <v>25</v>
      </c>
      <c r="B211" s="16" t="s">
        <v>140</v>
      </c>
      <c r="C211" s="16" t="s">
        <v>200</v>
      </c>
      <c r="D211" s="16" t="s">
        <v>26</v>
      </c>
      <c r="E211" s="17">
        <f>100-23.2-10.2-0.1</f>
        <v>66.5</v>
      </c>
      <c r="F211" s="17">
        <v>103</v>
      </c>
      <c r="G211" s="17">
        <v>105</v>
      </c>
    </row>
    <row r="212" spans="1:7" ht="45">
      <c r="A212" s="76" t="s">
        <v>179</v>
      </c>
      <c r="B212" s="38" t="s">
        <v>141</v>
      </c>
      <c r="C212" s="38"/>
      <c r="D212" s="34"/>
      <c r="E212" s="35">
        <f t="shared" ref="E212:F216" si="67">E213</f>
        <v>1204.5</v>
      </c>
      <c r="F212" s="35">
        <f t="shared" si="67"/>
        <v>1175</v>
      </c>
      <c r="G212" s="35">
        <f>G213</f>
        <v>1180</v>
      </c>
    </row>
    <row r="213" spans="1:7" ht="30">
      <c r="A213" s="6" t="s">
        <v>201</v>
      </c>
      <c r="B213" s="13" t="s">
        <v>141</v>
      </c>
      <c r="C213" s="13" t="s">
        <v>200</v>
      </c>
      <c r="D213" s="13"/>
      <c r="E213" s="14">
        <f t="shared" si="67"/>
        <v>1204.5</v>
      </c>
      <c r="F213" s="14">
        <f t="shared" si="67"/>
        <v>1175</v>
      </c>
      <c r="G213" s="14">
        <f>G214</f>
        <v>1180</v>
      </c>
    </row>
    <row r="214" spans="1:7" ht="27" customHeight="1">
      <c r="A214" s="15" t="s">
        <v>25</v>
      </c>
      <c r="B214" s="16" t="s">
        <v>141</v>
      </c>
      <c r="C214" s="16" t="s">
        <v>200</v>
      </c>
      <c r="D214" s="16" t="s">
        <v>26</v>
      </c>
      <c r="E214" s="17">
        <f>1169.5+35</f>
        <v>1204.5</v>
      </c>
      <c r="F214" s="17">
        <v>1175</v>
      </c>
      <c r="G214" s="17">
        <v>1180</v>
      </c>
    </row>
    <row r="215" spans="1:7" ht="27" customHeight="1">
      <c r="A215" s="76" t="s">
        <v>239</v>
      </c>
      <c r="B215" s="38" t="s">
        <v>238</v>
      </c>
      <c r="C215" s="38"/>
      <c r="D215" s="34"/>
      <c r="E215" s="35">
        <f t="shared" si="67"/>
        <v>0</v>
      </c>
      <c r="F215" s="35">
        <f t="shared" si="67"/>
        <v>0</v>
      </c>
      <c r="G215" s="35">
        <f>G216</f>
        <v>0</v>
      </c>
    </row>
    <row r="216" spans="1:7" ht="27" customHeight="1">
      <c r="A216" s="6" t="s">
        <v>201</v>
      </c>
      <c r="B216" s="13" t="s">
        <v>238</v>
      </c>
      <c r="C216" s="13" t="s">
        <v>200</v>
      </c>
      <c r="D216" s="13"/>
      <c r="E216" s="14">
        <f t="shared" si="67"/>
        <v>0</v>
      </c>
      <c r="F216" s="14">
        <f t="shared" si="67"/>
        <v>0</v>
      </c>
      <c r="G216" s="14">
        <f>G217</f>
        <v>0</v>
      </c>
    </row>
    <row r="217" spans="1:7" ht="27" customHeight="1">
      <c r="A217" s="15" t="s">
        <v>25</v>
      </c>
      <c r="B217" s="16" t="s">
        <v>238</v>
      </c>
      <c r="C217" s="16" t="s">
        <v>200</v>
      </c>
      <c r="D217" s="16" t="s">
        <v>26</v>
      </c>
      <c r="E217" s="17">
        <v>0</v>
      </c>
      <c r="F217" s="17">
        <v>0</v>
      </c>
      <c r="G217" s="17">
        <v>0</v>
      </c>
    </row>
    <row r="218" spans="1:7" ht="30" customHeight="1">
      <c r="A218" s="68" t="s">
        <v>185</v>
      </c>
      <c r="B218" s="22" t="s">
        <v>148</v>
      </c>
      <c r="C218" s="127"/>
      <c r="D218" s="22"/>
      <c r="E218" s="128">
        <f t="shared" ref="E218:F218" si="68">E219+E221</f>
        <v>297.39999999999998</v>
      </c>
      <c r="F218" s="128">
        <f t="shared" si="68"/>
        <v>297.39999999999998</v>
      </c>
      <c r="G218" s="128">
        <f>G219+G221</f>
        <v>297.39999999999998</v>
      </c>
    </row>
    <row r="219" spans="1:7" ht="48.75" customHeight="1">
      <c r="A219" s="56" t="s">
        <v>197</v>
      </c>
      <c r="B219" s="38" t="s">
        <v>148</v>
      </c>
      <c r="C219" s="38" t="s">
        <v>196</v>
      </c>
      <c r="D219" s="38"/>
      <c r="E219" s="77">
        <f t="shared" ref="E219:F219" si="69">E220</f>
        <v>284.39999999999998</v>
      </c>
      <c r="F219" s="77">
        <f t="shared" si="69"/>
        <v>284.39999999999998</v>
      </c>
      <c r="G219" s="77">
        <f>G220</f>
        <v>284.39999999999998</v>
      </c>
    </row>
    <row r="220" spans="1:7" ht="35.25" customHeight="1">
      <c r="A220" s="15" t="s">
        <v>15</v>
      </c>
      <c r="B220" s="129" t="s">
        <v>148</v>
      </c>
      <c r="C220" s="129" t="s">
        <v>196</v>
      </c>
      <c r="D220" s="129" t="s">
        <v>16</v>
      </c>
      <c r="E220" s="17">
        <v>284.39999999999998</v>
      </c>
      <c r="F220" s="17">
        <v>284.39999999999998</v>
      </c>
      <c r="G220" s="17">
        <v>284.39999999999998</v>
      </c>
    </row>
    <row r="221" spans="1:7" ht="32.25" customHeight="1">
      <c r="A221" s="6" t="s">
        <v>201</v>
      </c>
      <c r="B221" s="38" t="s">
        <v>148</v>
      </c>
      <c r="C221" s="38" t="s">
        <v>200</v>
      </c>
      <c r="D221" s="38"/>
      <c r="E221" s="77">
        <f t="shared" ref="E221:F221" si="70">E222</f>
        <v>13</v>
      </c>
      <c r="F221" s="77">
        <f t="shared" si="70"/>
        <v>13</v>
      </c>
      <c r="G221" s="77">
        <f>G222</f>
        <v>13</v>
      </c>
    </row>
    <row r="222" spans="1:7" ht="33.75" customHeight="1">
      <c r="A222" s="15" t="s">
        <v>15</v>
      </c>
      <c r="B222" s="129" t="s">
        <v>148</v>
      </c>
      <c r="C222" s="129" t="s">
        <v>200</v>
      </c>
      <c r="D222" s="129" t="s">
        <v>16</v>
      </c>
      <c r="E222" s="17">
        <v>13</v>
      </c>
      <c r="F222" s="17">
        <v>13</v>
      </c>
      <c r="G222" s="17">
        <v>13</v>
      </c>
    </row>
    <row r="223" spans="1:7" ht="86.25" customHeight="1">
      <c r="A223" s="76" t="s">
        <v>252</v>
      </c>
      <c r="B223" s="34" t="s">
        <v>250</v>
      </c>
      <c r="C223" s="34"/>
      <c r="D223" s="34"/>
      <c r="E223" s="62">
        <f t="shared" ref="E223:F224" si="71">E224</f>
        <v>11605</v>
      </c>
      <c r="F223" s="62">
        <f t="shared" si="71"/>
        <v>0</v>
      </c>
      <c r="G223" s="62">
        <f>G224</f>
        <v>0</v>
      </c>
    </row>
    <row r="224" spans="1:7" ht="33.75" customHeight="1">
      <c r="A224" s="6" t="s">
        <v>201</v>
      </c>
      <c r="B224" s="13" t="s">
        <v>251</v>
      </c>
      <c r="C224" s="13" t="s">
        <v>200</v>
      </c>
      <c r="D224" s="13"/>
      <c r="E224" s="25">
        <f t="shared" si="71"/>
        <v>11605</v>
      </c>
      <c r="F224" s="25">
        <f t="shared" si="71"/>
        <v>0</v>
      </c>
      <c r="G224" s="25">
        <f>G225</f>
        <v>0</v>
      </c>
    </row>
    <row r="225" spans="1:7" ht="33.75" customHeight="1">
      <c r="A225" s="15" t="s">
        <v>27</v>
      </c>
      <c r="B225" s="16" t="s">
        <v>250</v>
      </c>
      <c r="C225" s="16" t="s">
        <v>200</v>
      </c>
      <c r="D225" s="16" t="s">
        <v>28</v>
      </c>
      <c r="E225" s="26">
        <v>11605</v>
      </c>
      <c r="F225" s="26">
        <v>0</v>
      </c>
      <c r="G225" s="26">
        <v>0</v>
      </c>
    </row>
    <row r="226" spans="1:7" ht="54.75" customHeight="1">
      <c r="A226" s="76" t="s">
        <v>171</v>
      </c>
      <c r="B226" s="34" t="s">
        <v>124</v>
      </c>
      <c r="C226" s="34"/>
      <c r="D226" s="34"/>
      <c r="E226" s="62">
        <f t="shared" ref="E226:F227" si="72">E227</f>
        <v>244.4</v>
      </c>
      <c r="F226" s="62">
        <f t="shared" si="72"/>
        <v>0</v>
      </c>
      <c r="G226" s="62">
        <f>G227</f>
        <v>0</v>
      </c>
    </row>
    <row r="227" spans="1:7" ht="33.75" customHeight="1">
      <c r="A227" s="24" t="s">
        <v>199</v>
      </c>
      <c r="B227" s="13" t="s">
        <v>124</v>
      </c>
      <c r="C227" s="13" t="s">
        <v>198</v>
      </c>
      <c r="D227" s="13"/>
      <c r="E227" s="14">
        <f t="shared" si="72"/>
        <v>244.4</v>
      </c>
      <c r="F227" s="14">
        <f t="shared" si="72"/>
        <v>0</v>
      </c>
      <c r="G227" s="14">
        <f>G228</f>
        <v>0</v>
      </c>
    </row>
    <row r="228" spans="1:7" ht="33.75" customHeight="1">
      <c r="A228" s="96" t="s">
        <v>159</v>
      </c>
      <c r="B228" s="16" t="s">
        <v>124</v>
      </c>
      <c r="C228" s="16" t="s">
        <v>198</v>
      </c>
      <c r="D228" s="16" t="s">
        <v>10</v>
      </c>
      <c r="E228" s="17">
        <v>244.4</v>
      </c>
      <c r="F228" s="17">
        <v>0</v>
      </c>
      <c r="G228" s="17">
        <v>0</v>
      </c>
    </row>
    <row r="229" spans="1:7" ht="58.5" customHeight="1">
      <c r="A229" s="76" t="s">
        <v>182</v>
      </c>
      <c r="B229" s="34" t="s">
        <v>180</v>
      </c>
      <c r="C229" s="34"/>
      <c r="D229" s="34"/>
      <c r="E229" s="62">
        <f t="shared" ref="E229:F230" si="73">E230</f>
        <v>108.4</v>
      </c>
      <c r="F229" s="62">
        <f t="shared" si="73"/>
        <v>0</v>
      </c>
      <c r="G229" s="62">
        <f>G230</f>
        <v>0</v>
      </c>
    </row>
    <row r="230" spans="1:7" ht="24" customHeight="1">
      <c r="A230" s="24" t="s">
        <v>199</v>
      </c>
      <c r="B230" s="13" t="s">
        <v>181</v>
      </c>
      <c r="C230" s="13" t="s">
        <v>198</v>
      </c>
      <c r="D230" s="13"/>
      <c r="E230" s="25">
        <f t="shared" si="73"/>
        <v>108.4</v>
      </c>
      <c r="F230" s="25">
        <f t="shared" si="73"/>
        <v>0</v>
      </c>
      <c r="G230" s="25">
        <f>G231</f>
        <v>0</v>
      </c>
    </row>
    <row r="231" spans="1:7" ht="24" customHeight="1">
      <c r="A231" s="15" t="s">
        <v>29</v>
      </c>
      <c r="B231" s="16" t="s">
        <v>180</v>
      </c>
      <c r="C231" s="16" t="s">
        <v>198</v>
      </c>
      <c r="D231" s="16" t="s">
        <v>30</v>
      </c>
      <c r="E231" s="26">
        <v>108.4</v>
      </c>
      <c r="F231" s="26">
        <v>0</v>
      </c>
      <c r="G231" s="26">
        <v>0</v>
      </c>
    </row>
    <row r="232" spans="1:7" ht="39.75" customHeight="1">
      <c r="A232" s="76" t="s">
        <v>128</v>
      </c>
      <c r="B232" s="34" t="s">
        <v>129</v>
      </c>
      <c r="C232" s="34"/>
      <c r="D232" s="34"/>
      <c r="E232" s="62">
        <f t="shared" ref="E232:F233" si="74">E233</f>
        <v>164.5</v>
      </c>
      <c r="F232" s="62">
        <f t="shared" si="74"/>
        <v>0</v>
      </c>
      <c r="G232" s="62">
        <f>G233</f>
        <v>0</v>
      </c>
    </row>
    <row r="233" spans="1:7" ht="27.75" customHeight="1">
      <c r="A233" s="24" t="s">
        <v>199</v>
      </c>
      <c r="B233" s="13" t="s">
        <v>130</v>
      </c>
      <c r="C233" s="13" t="s">
        <v>198</v>
      </c>
      <c r="D233" s="13"/>
      <c r="E233" s="25">
        <f t="shared" si="74"/>
        <v>164.5</v>
      </c>
      <c r="F233" s="25">
        <f t="shared" si="74"/>
        <v>0</v>
      </c>
      <c r="G233" s="25">
        <f>G234</f>
        <v>0</v>
      </c>
    </row>
    <row r="234" spans="1:7" ht="48.75" customHeight="1">
      <c r="A234" s="15" t="s">
        <v>13</v>
      </c>
      <c r="B234" s="16" t="s">
        <v>129</v>
      </c>
      <c r="C234" s="16" t="s">
        <v>198</v>
      </c>
      <c r="D234" s="16" t="s">
        <v>14</v>
      </c>
      <c r="E234" s="26">
        <v>164.5</v>
      </c>
      <c r="F234" s="26">
        <v>0</v>
      </c>
      <c r="G234" s="26">
        <v>0</v>
      </c>
    </row>
    <row r="235" spans="1:7" ht="41.25" customHeight="1">
      <c r="A235" s="76" t="s">
        <v>120</v>
      </c>
      <c r="B235" s="34" t="s">
        <v>121</v>
      </c>
      <c r="C235" s="34"/>
      <c r="D235" s="34"/>
      <c r="E235" s="35">
        <f t="shared" ref="E235:F236" si="75">E236</f>
        <v>184</v>
      </c>
      <c r="F235" s="35">
        <f t="shared" si="75"/>
        <v>0</v>
      </c>
      <c r="G235" s="35">
        <f>G236</f>
        <v>0</v>
      </c>
    </row>
    <row r="236" spans="1:7" ht="24" customHeight="1">
      <c r="A236" s="24" t="s">
        <v>199</v>
      </c>
      <c r="B236" s="13" t="s">
        <v>121</v>
      </c>
      <c r="C236" s="13" t="s">
        <v>198</v>
      </c>
      <c r="D236" s="13"/>
      <c r="E236" s="14">
        <f t="shared" si="75"/>
        <v>184</v>
      </c>
      <c r="F236" s="14">
        <f t="shared" si="75"/>
        <v>0</v>
      </c>
      <c r="G236" s="14">
        <f>G237</f>
        <v>0</v>
      </c>
    </row>
    <row r="237" spans="1:7" ht="48.75" customHeight="1">
      <c r="A237" s="15" t="s">
        <v>8</v>
      </c>
      <c r="B237" s="16" t="s">
        <v>121</v>
      </c>
      <c r="C237" s="16" t="s">
        <v>198</v>
      </c>
      <c r="D237" s="16" t="s">
        <v>9</v>
      </c>
      <c r="E237" s="17">
        <v>184</v>
      </c>
      <c r="F237" s="17">
        <v>0</v>
      </c>
      <c r="G237" s="17">
        <v>0</v>
      </c>
    </row>
    <row r="238" spans="1:7" ht="30.75" customHeight="1">
      <c r="A238" s="41" t="s">
        <v>144</v>
      </c>
      <c r="B238" s="34" t="s">
        <v>145</v>
      </c>
      <c r="C238" s="34"/>
      <c r="D238" s="34"/>
      <c r="E238" s="35">
        <f t="shared" ref="E238:F239" si="76">E239</f>
        <v>81.900000000000006</v>
      </c>
      <c r="F238" s="35">
        <f t="shared" si="76"/>
        <v>0</v>
      </c>
      <c r="G238" s="35">
        <f>G239</f>
        <v>0</v>
      </c>
    </row>
    <row r="239" spans="1:7" ht="27.75" customHeight="1">
      <c r="A239" s="24" t="s">
        <v>199</v>
      </c>
      <c r="B239" s="13" t="s">
        <v>145</v>
      </c>
      <c r="C239" s="13" t="s">
        <v>198</v>
      </c>
      <c r="D239" s="13"/>
      <c r="E239" s="14">
        <f t="shared" si="76"/>
        <v>81.900000000000006</v>
      </c>
      <c r="F239" s="14">
        <f t="shared" si="76"/>
        <v>0</v>
      </c>
      <c r="G239" s="14">
        <f>G240</f>
        <v>0</v>
      </c>
    </row>
    <row r="240" spans="1:7" ht="57" customHeight="1">
      <c r="A240" s="15" t="s">
        <v>6</v>
      </c>
      <c r="B240" s="16" t="s">
        <v>145</v>
      </c>
      <c r="C240" s="16" t="s">
        <v>198</v>
      </c>
      <c r="D240" s="16" t="s">
        <v>7</v>
      </c>
      <c r="E240" s="17">
        <v>81.900000000000006</v>
      </c>
      <c r="F240" s="17">
        <v>0</v>
      </c>
      <c r="G240" s="17">
        <v>0</v>
      </c>
    </row>
    <row r="241" spans="1:7" ht="30">
      <c r="A241" s="41" t="s">
        <v>122</v>
      </c>
      <c r="B241" s="34" t="s">
        <v>123</v>
      </c>
      <c r="C241" s="34"/>
      <c r="D241" s="34"/>
      <c r="E241" s="35">
        <f t="shared" ref="E241:F242" si="77">E242</f>
        <v>142.9</v>
      </c>
      <c r="F241" s="35">
        <f t="shared" si="77"/>
        <v>0</v>
      </c>
      <c r="G241" s="35">
        <f>G242</f>
        <v>0</v>
      </c>
    </row>
    <row r="242" spans="1:7" ht="15">
      <c r="A242" s="24" t="s">
        <v>199</v>
      </c>
      <c r="B242" s="13" t="s">
        <v>123</v>
      </c>
      <c r="C242" s="13" t="s">
        <v>198</v>
      </c>
      <c r="D242" s="13"/>
      <c r="E242" s="14">
        <f t="shared" si="77"/>
        <v>142.9</v>
      </c>
      <c r="F242" s="14">
        <f t="shared" si="77"/>
        <v>0</v>
      </c>
      <c r="G242" s="14">
        <f>G243</f>
        <v>0</v>
      </c>
    </row>
    <row r="243" spans="1:7" ht="45.75" thickBot="1">
      <c r="A243" s="15" t="s">
        <v>8</v>
      </c>
      <c r="B243" s="16" t="s">
        <v>123</v>
      </c>
      <c r="C243" s="16" t="s">
        <v>198</v>
      </c>
      <c r="D243" s="16" t="s">
        <v>9</v>
      </c>
      <c r="E243" s="17">
        <v>142.9</v>
      </c>
      <c r="F243" s="17">
        <v>0</v>
      </c>
      <c r="G243" s="17">
        <v>0</v>
      </c>
    </row>
    <row r="244" spans="1:7" ht="16.5" thickBot="1">
      <c r="A244" s="97" t="s">
        <v>33</v>
      </c>
      <c r="B244" s="98"/>
      <c r="C244" s="98"/>
      <c r="D244" s="98"/>
      <c r="E244" s="116">
        <f>E16+E36+E45+E50+E92+E103+E142+E155+E159+E84+E70+E75</f>
        <v>63449.8</v>
      </c>
      <c r="F244" s="116">
        <f>F16+F36+F45+F50+F74+F92+F103+F142+F155+F159+F84+F150</f>
        <v>95106.299999999988</v>
      </c>
      <c r="G244" s="116">
        <f>G16+G36+G45+G50+G74+G92+G103+G142+G155+G159+G84+G150</f>
        <v>41526.799999999996</v>
      </c>
    </row>
  </sheetData>
  <autoFilter ref="A14:G244"/>
  <mergeCells count="11">
    <mergeCell ref="B6:G6"/>
    <mergeCell ref="A1:G1"/>
    <mergeCell ref="A2:G2"/>
    <mergeCell ref="B3:G3"/>
    <mergeCell ref="A4:G4"/>
    <mergeCell ref="A5:G5"/>
    <mergeCell ref="A7:G7"/>
    <mergeCell ref="B8:G8"/>
    <mergeCell ref="B9:G9"/>
    <mergeCell ref="D10:G10"/>
    <mergeCell ref="A12:G12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5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2021-12-08T06:46:40Z</dcterms:modified>
</cp:coreProperties>
</file>