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 defaultThemeVersion="124226"/>
  <bookViews>
    <workbookView xWindow="-120" yWindow="-120" windowWidth="24240" windowHeight="13740"/>
  </bookViews>
  <sheets>
    <sheet name="июнь" sheetId="42" r:id="rId1"/>
  </sheets>
  <definedNames>
    <definedName name="_xlnm._FilterDatabase" localSheetId="0" hidden="1">июнь!$A$14:$G$234</definedName>
    <definedName name="_xlnm.Print_Titles" localSheetId="0">июнь!$14:$15</definedName>
    <definedName name="_xlnm.Print_Area" localSheetId="0">июнь!$A$1:$G$234</definedName>
  </definedNames>
  <calcPr calcId="125725"/>
</workbook>
</file>

<file path=xl/calcChain.xml><?xml version="1.0" encoding="utf-8"?>
<calcChain xmlns="http://schemas.openxmlformats.org/spreadsheetml/2006/main">
  <c r="F89" i="42"/>
  <c r="G89"/>
  <c r="E89"/>
  <c r="E95" l="1"/>
  <c r="E94" s="1"/>
  <c r="E93" s="1"/>
  <c r="G91"/>
  <c r="F91"/>
  <c r="F90" s="1"/>
  <c r="E91"/>
  <c r="E90" s="1"/>
  <c r="G90"/>
  <c r="G155"/>
  <c r="F155"/>
  <c r="F154" s="1"/>
  <c r="E155"/>
  <c r="E154" s="1"/>
  <c r="G154"/>
  <c r="E107"/>
  <c r="E106" s="1"/>
  <c r="E69"/>
  <c r="E68" s="1"/>
  <c r="E57"/>
  <c r="E201"/>
  <c r="E200" s="1"/>
  <c r="E199" s="1"/>
  <c r="E186"/>
  <c r="E185" s="1"/>
  <c r="E184" s="1"/>
  <c r="E180"/>
  <c r="E41"/>
  <c r="E121"/>
  <c r="E120" s="1"/>
  <c r="G232"/>
  <c r="G231" s="1"/>
  <c r="F232"/>
  <c r="F231" s="1"/>
  <c r="E232"/>
  <c r="E231" s="1"/>
  <c r="G229"/>
  <c r="G228" s="1"/>
  <c r="F229"/>
  <c r="F228" s="1"/>
  <c r="E229"/>
  <c r="E228" s="1"/>
  <c r="G226"/>
  <c r="G225" s="1"/>
  <c r="F226"/>
  <c r="F225" s="1"/>
  <c r="E226"/>
  <c r="E225" s="1"/>
  <c r="G223"/>
  <c r="G222" s="1"/>
  <c r="F223"/>
  <c r="F222" s="1"/>
  <c r="E223"/>
  <c r="E222" s="1"/>
  <c r="G220"/>
  <c r="G219" s="1"/>
  <c r="F220"/>
  <c r="F219" s="1"/>
  <c r="E220"/>
  <c r="E219"/>
  <c r="G217"/>
  <c r="G216" s="1"/>
  <c r="F217"/>
  <c r="F216" s="1"/>
  <c r="E217"/>
  <c r="E216" s="1"/>
  <c r="G214"/>
  <c r="G213" s="1"/>
  <c r="F214"/>
  <c r="F213" s="1"/>
  <c r="E214"/>
  <c r="E213"/>
  <c r="G211"/>
  <c r="F211"/>
  <c r="E211"/>
  <c r="G209"/>
  <c r="F209"/>
  <c r="E209"/>
  <c r="E208" s="1"/>
  <c r="G206"/>
  <c r="G205" s="1"/>
  <c r="F206"/>
  <c r="F205" s="1"/>
  <c r="E206"/>
  <c r="E205" s="1"/>
  <c r="G203"/>
  <c r="G202" s="1"/>
  <c r="F203"/>
  <c r="F202" s="1"/>
  <c r="E203"/>
  <c r="E202"/>
  <c r="G200"/>
  <c r="G199" s="1"/>
  <c r="F200"/>
  <c r="F199" s="1"/>
  <c r="G197"/>
  <c r="G196" s="1"/>
  <c r="F197"/>
  <c r="F196" s="1"/>
  <c r="E197"/>
  <c r="E196" s="1"/>
  <c r="F195"/>
  <c r="F194" s="1"/>
  <c r="F193" s="1"/>
  <c r="E195"/>
  <c r="E194" s="1"/>
  <c r="E193" s="1"/>
  <c r="G194"/>
  <c r="G193" s="1"/>
  <c r="E192"/>
  <c r="E191" s="1"/>
  <c r="E190" s="1"/>
  <c r="G191"/>
  <c r="G190" s="1"/>
  <c r="F191"/>
  <c r="F190" s="1"/>
  <c r="G188"/>
  <c r="G187" s="1"/>
  <c r="F188"/>
  <c r="F187" s="1"/>
  <c r="E188"/>
  <c r="E187" s="1"/>
  <c r="G185"/>
  <c r="G184" s="1"/>
  <c r="F185"/>
  <c r="F184" s="1"/>
  <c r="G182"/>
  <c r="G181" s="1"/>
  <c r="F182"/>
  <c r="F181" s="1"/>
  <c r="E182"/>
  <c r="E181" s="1"/>
  <c r="E179"/>
  <c r="E178" s="1"/>
  <c r="G179"/>
  <c r="G178" s="1"/>
  <c r="F179"/>
  <c r="F178" s="1"/>
  <c r="G176"/>
  <c r="G175" s="1"/>
  <c r="F176"/>
  <c r="F175" s="1"/>
  <c r="E176"/>
  <c r="E175" s="1"/>
  <c r="G173"/>
  <c r="F173"/>
  <c r="F172" s="1"/>
  <c r="E173"/>
  <c r="E172" s="1"/>
  <c r="G172"/>
  <c r="G170"/>
  <c r="G169" s="1"/>
  <c r="F170"/>
  <c r="F169" s="1"/>
  <c r="E170"/>
  <c r="E169" s="1"/>
  <c r="G167"/>
  <c r="G166" s="1"/>
  <c r="F167"/>
  <c r="F166" s="1"/>
  <c r="E167"/>
  <c r="E166" s="1"/>
  <c r="G164"/>
  <c r="G163" s="1"/>
  <c r="F164"/>
  <c r="F163" s="1"/>
  <c r="E164"/>
  <c r="E163" s="1"/>
  <c r="G161"/>
  <c r="G160" s="1"/>
  <c r="F161"/>
  <c r="F160" s="1"/>
  <c r="E161"/>
  <c r="E160" s="1"/>
  <c r="G158"/>
  <c r="G157" s="1"/>
  <c r="F158"/>
  <c r="F157" s="1"/>
  <c r="E158"/>
  <c r="E157" s="1"/>
  <c r="G152"/>
  <c r="G151" s="1"/>
  <c r="F152"/>
  <c r="F151" s="1"/>
  <c r="E152"/>
  <c r="E151" s="1"/>
  <c r="G147"/>
  <c r="G146" s="1"/>
  <c r="G145" s="1"/>
  <c r="F147"/>
  <c r="F146" s="1"/>
  <c r="F145" s="1"/>
  <c r="E147"/>
  <c r="E146" s="1"/>
  <c r="E145" s="1"/>
  <c r="F144"/>
  <c r="F143" s="1"/>
  <c r="F142" s="1"/>
  <c r="F141" s="1"/>
  <c r="F140" s="1"/>
  <c r="G143"/>
  <c r="G142" s="1"/>
  <c r="G141" s="1"/>
  <c r="G140" s="1"/>
  <c r="E143"/>
  <c r="E142" s="1"/>
  <c r="E141" s="1"/>
  <c r="E140" s="1"/>
  <c r="G138"/>
  <c r="G137" s="1"/>
  <c r="F138"/>
  <c r="F137" s="1"/>
  <c r="E138"/>
  <c r="E137" s="1"/>
  <c r="E136"/>
  <c r="E135" s="1"/>
  <c r="E134" s="1"/>
  <c r="G135"/>
  <c r="G134" s="1"/>
  <c r="F135"/>
  <c r="F134" s="1"/>
  <c r="G130"/>
  <c r="G129" s="1"/>
  <c r="G128" s="1"/>
  <c r="F130"/>
  <c r="F129" s="1"/>
  <c r="F128" s="1"/>
  <c r="E130"/>
  <c r="E129" s="1"/>
  <c r="E128" s="1"/>
  <c r="E127"/>
  <c r="E126" s="1"/>
  <c r="E125" s="1"/>
  <c r="E124" s="1"/>
  <c r="G126"/>
  <c r="G125" s="1"/>
  <c r="G124" s="1"/>
  <c r="F126"/>
  <c r="F125" s="1"/>
  <c r="F124" s="1"/>
  <c r="G122"/>
  <c r="F122"/>
  <c r="E122"/>
  <c r="G120"/>
  <c r="F120"/>
  <c r="F117" s="1"/>
  <c r="G118"/>
  <c r="F118"/>
  <c r="E118"/>
  <c r="G115"/>
  <c r="G114" s="1"/>
  <c r="F115"/>
  <c r="F114" s="1"/>
  <c r="E115"/>
  <c r="E114" s="1"/>
  <c r="E113"/>
  <c r="E112" s="1"/>
  <c r="E111" s="1"/>
  <c r="G112"/>
  <c r="G111" s="1"/>
  <c r="F112"/>
  <c r="F111" s="1"/>
  <c r="G108"/>
  <c r="F108"/>
  <c r="E108"/>
  <c r="G106"/>
  <c r="F106"/>
  <c r="G103"/>
  <c r="G102" s="1"/>
  <c r="F103"/>
  <c r="F102" s="1"/>
  <c r="E103"/>
  <c r="E102" s="1"/>
  <c r="G99"/>
  <c r="G98" s="1"/>
  <c r="G97" s="1"/>
  <c r="F99"/>
  <c r="F98" s="1"/>
  <c r="F97" s="1"/>
  <c r="E99"/>
  <c r="E98" s="1"/>
  <c r="E97" s="1"/>
  <c r="G94"/>
  <c r="G93" s="1"/>
  <c r="F94"/>
  <c r="F93" s="1"/>
  <c r="G88"/>
  <c r="F88"/>
  <c r="G86"/>
  <c r="G85" s="1"/>
  <c r="F86"/>
  <c r="F85" s="1"/>
  <c r="E86"/>
  <c r="E85" s="1"/>
  <c r="G83"/>
  <c r="G82" s="1"/>
  <c r="G81" s="1"/>
  <c r="G80" s="1"/>
  <c r="F83"/>
  <c r="F82" s="1"/>
  <c r="F81" s="1"/>
  <c r="F80" s="1"/>
  <c r="E83"/>
  <c r="E82" s="1"/>
  <c r="E79"/>
  <c r="E78" s="1"/>
  <c r="E77" s="1"/>
  <c r="E76" s="1"/>
  <c r="E75" s="1"/>
  <c r="G78"/>
  <c r="G77" s="1"/>
  <c r="G76" s="1"/>
  <c r="G75" s="1"/>
  <c r="F78"/>
  <c r="F77"/>
  <c r="F76" s="1"/>
  <c r="F75" s="1"/>
  <c r="G73"/>
  <c r="G72" s="1"/>
  <c r="G71" s="1"/>
  <c r="G70" s="1"/>
  <c r="F73"/>
  <c r="F72" s="1"/>
  <c r="F71" s="1"/>
  <c r="F70" s="1"/>
  <c r="E73"/>
  <c r="E72" s="1"/>
  <c r="E71" s="1"/>
  <c r="E70" s="1"/>
  <c r="G68"/>
  <c r="F68"/>
  <c r="G66"/>
  <c r="F66"/>
  <c r="E66"/>
  <c r="G61"/>
  <c r="G60" s="1"/>
  <c r="F61"/>
  <c r="F60" s="1"/>
  <c r="E61"/>
  <c r="E60" s="1"/>
  <c r="G58"/>
  <c r="F58"/>
  <c r="E58"/>
  <c r="G56"/>
  <c r="F56"/>
  <c r="E56"/>
  <c r="G55"/>
  <c r="G54" s="1"/>
  <c r="G53" s="1"/>
  <c r="G52" s="1"/>
  <c r="G51" s="1"/>
  <c r="F55"/>
  <c r="F54" s="1"/>
  <c r="E55"/>
  <c r="E54" s="1"/>
  <c r="G48"/>
  <c r="G47" s="1"/>
  <c r="G46" s="1"/>
  <c r="G45" s="1"/>
  <c r="F48"/>
  <c r="F47" s="1"/>
  <c r="F46" s="1"/>
  <c r="F45" s="1"/>
  <c r="E48"/>
  <c r="E47" s="1"/>
  <c r="E46" s="1"/>
  <c r="E45" s="1"/>
  <c r="E44"/>
  <c r="E43" s="1"/>
  <c r="E42"/>
  <c r="G40"/>
  <c r="G39" s="1"/>
  <c r="G38" s="1"/>
  <c r="G37" s="1"/>
  <c r="G36" s="1"/>
  <c r="F40"/>
  <c r="E40"/>
  <c r="E39" s="1"/>
  <c r="F39"/>
  <c r="F38" s="1"/>
  <c r="F37" s="1"/>
  <c r="F36" s="1"/>
  <c r="G34"/>
  <c r="G33" s="1"/>
  <c r="F34"/>
  <c r="F33" s="1"/>
  <c r="E34"/>
  <c r="E33" s="1"/>
  <c r="E32" s="1"/>
  <c r="G29"/>
  <c r="G28" s="1"/>
  <c r="F29"/>
  <c r="F28" s="1"/>
  <c r="F26" s="1"/>
  <c r="E29"/>
  <c r="E28" s="1"/>
  <c r="G24"/>
  <c r="G23" s="1"/>
  <c r="G22" s="1"/>
  <c r="F24"/>
  <c r="F23" s="1"/>
  <c r="F22" s="1"/>
  <c r="E24"/>
  <c r="E23" s="1"/>
  <c r="E22" s="1"/>
  <c r="G20"/>
  <c r="G19" s="1"/>
  <c r="G18" s="1"/>
  <c r="F20"/>
  <c r="F19" s="1"/>
  <c r="F18" s="1"/>
  <c r="E20"/>
  <c r="E19" s="1"/>
  <c r="E18" s="1"/>
  <c r="E117" l="1"/>
  <c r="G105"/>
  <c r="G101" s="1"/>
  <c r="G96" s="1"/>
  <c r="G117"/>
  <c r="G17"/>
  <c r="E53"/>
  <c r="F105"/>
  <c r="F101" s="1"/>
  <c r="F208"/>
  <c r="E150"/>
  <c r="F17"/>
  <c r="E38"/>
  <c r="E37" s="1"/>
  <c r="E36" s="1"/>
  <c r="F53"/>
  <c r="F52" s="1"/>
  <c r="F51" s="1"/>
  <c r="E65"/>
  <c r="E64" s="1"/>
  <c r="E63" s="1"/>
  <c r="G65"/>
  <c r="G64" s="1"/>
  <c r="G63" s="1"/>
  <c r="G50" s="1"/>
  <c r="G110"/>
  <c r="G133"/>
  <c r="G132" s="1"/>
  <c r="F65"/>
  <c r="F64" s="1"/>
  <c r="F63" s="1"/>
  <c r="E110"/>
  <c r="E81"/>
  <c r="E80" s="1"/>
  <c r="E27"/>
  <c r="E26"/>
  <c r="F133"/>
  <c r="F132" s="1"/>
  <c r="E31"/>
  <c r="E52"/>
  <c r="E51" s="1"/>
  <c r="E50" s="1"/>
  <c r="E88"/>
  <c r="F110"/>
  <c r="E105"/>
  <c r="E101" s="1"/>
  <c r="G32"/>
  <c r="G31"/>
  <c r="E17"/>
  <c r="G27"/>
  <c r="G26"/>
  <c r="F31"/>
  <c r="F32"/>
  <c r="F150"/>
  <c r="F149" s="1"/>
  <c r="E149"/>
  <c r="E133"/>
  <c r="E132" s="1"/>
  <c r="G208"/>
  <c r="G150" s="1"/>
  <c r="G149" s="1"/>
  <c r="F27"/>
  <c r="E96" l="1"/>
  <c r="F16"/>
  <c r="E16"/>
  <c r="F96"/>
  <c r="G16"/>
  <c r="G234" s="1"/>
  <c r="F50"/>
  <c r="E234"/>
  <c r="F234" l="1"/>
</calcChain>
</file>

<file path=xl/sharedStrings.xml><?xml version="1.0" encoding="utf-8"?>
<sst xmlns="http://schemas.openxmlformats.org/spreadsheetml/2006/main" count="642" uniqueCount="272">
  <si>
    <t>УТВЕРЖДЕНО</t>
  </si>
  <si>
    <t>решением совета депутатов</t>
  </si>
  <si>
    <t>Наименование</t>
  </si>
  <si>
    <t>ЦСР</t>
  </si>
  <si>
    <t>ВР</t>
  </si>
  <si>
    <t/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</si>
  <si>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</si>
  <si>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0103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</si>
  <si>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</si>
  <si>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0104</t>
  </si>
  <si>
    <t>0106</t>
  </si>
  <si>
    <t>Резервные фонды</t>
  </si>
  <si>
    <t>0111</t>
  </si>
  <si>
    <t>Другие общегосударственные вопросы</t>
  </si>
  <si>
    <t>0113</t>
  </si>
  <si>
    <t>Мобилизационная и вневойсковая подготовка</t>
  </si>
  <si>
    <t>0203</t>
  </si>
  <si>
    <t>0309</t>
  </si>
  <si>
    <t>0310</t>
  </si>
  <si>
    <t>Другие вопросы в области национальной экономики</t>
  </si>
  <si>
    <t>0412</t>
  </si>
  <si>
    <t>Жилищное хозяйство</t>
  </si>
  <si>
    <t>0501</t>
  </si>
  <si>
    <t>Коммунальное хозяйство</t>
  </si>
  <si>
    <t>0502</t>
  </si>
  <si>
    <t>Благоустройство</t>
  </si>
  <si>
    <t>0503</t>
  </si>
  <si>
    <t>Культура</t>
  </si>
  <si>
    <t>0801</t>
  </si>
  <si>
    <t xml:space="preserve">Другие вопросы в области культуры, кинематографии </t>
  </si>
  <si>
    <t>0804</t>
  </si>
  <si>
    <t>Пенсионное обеспечение</t>
  </si>
  <si>
    <t>1001</t>
  </si>
  <si>
    <t>ВСЕГО</t>
  </si>
  <si>
    <t>Дорожное хозяйство (дорожные фонды)</t>
  </si>
  <si>
    <t>0409</t>
  </si>
  <si>
    <t>муниципального образования</t>
  </si>
  <si>
    <t xml:space="preserve"> Приладожское городское поселение</t>
  </si>
  <si>
    <t>Ленинградской области</t>
  </si>
  <si>
    <t xml:space="preserve"> Кировского муниципального района </t>
  </si>
  <si>
    <t>Обеспечение деятельности органов местного самоуправления</t>
  </si>
  <si>
    <t>Обеспечение деятельности представительных органов муниципальных образований</t>
  </si>
  <si>
    <t>Расходы на обеспечение функций органов местного самоуправления  в рамках обеспечения деятельности представительных органов муниципальных образований</t>
  </si>
  <si>
    <t>Непрограммные расходы органов местного самоуправления</t>
  </si>
  <si>
    <t>Обеспечение деятельности аппаратов органов местного самоуправления</t>
  </si>
  <si>
    <t>Обеспечение деятельности Главы местной администрации</t>
  </si>
  <si>
    <t xml:space="preserve">Обеспечение выполнения органами местного самоуправления отдельных государственных полномочий Ленинградской области </t>
  </si>
  <si>
    <t>Непрограммные расходы</t>
  </si>
  <si>
    <t>Муниципальная программа "Совершенствование и развитие автомобильных дорог муниципального образования Приладожское городское поселение Кировского муниципального района Ленинградской области"</t>
  </si>
  <si>
    <t>1101</t>
  </si>
  <si>
    <t xml:space="preserve">Физическая культура </t>
  </si>
  <si>
    <t>Муниципальная программа "Развитие культуры, физической культуры и спорта в муниципальном образовании Приладожское городское поселение Кировского муниципального района Ленинградской области"</t>
  </si>
  <si>
    <t>0102</t>
  </si>
  <si>
    <t xml:space="preserve">Расходы на выплаты по оплате труда работников органов местного самоуправления в рамках обеспечения деятельности высшего должностного лица муниципального образования </t>
  </si>
  <si>
    <t>Обеспечение деятельности высшего должностного лица муниципального образования</t>
  </si>
  <si>
    <t>Функционирование высшего должностного лица субъекта Российской Федерации и муниципального образования</t>
  </si>
  <si>
    <t>0314</t>
  </si>
  <si>
    <t>06 0 00 00000</t>
  </si>
  <si>
    <t>06 1 01 00000</t>
  </si>
  <si>
    <t>06 1 00 00000</t>
  </si>
  <si>
    <t>06 1 03 96100</t>
  </si>
  <si>
    <t>06 1 03 00000</t>
  </si>
  <si>
    <t>Основное мероприятие "Обслуживание территории поселения при возникновении чрезвычайных ситуаций"</t>
  </si>
  <si>
    <t xml:space="preserve">Подпрограмма "Обеспечение пожарной безопасности на территории муниципального образования Приладожское городское поселение Кировского муниципального района Ленинградской области " </t>
  </si>
  <si>
    <t>06 2 00 00000</t>
  </si>
  <si>
    <t>Основное мероприятие "Обеспечение пожарной безопасности"</t>
  </si>
  <si>
    <t>06 2 01 00000</t>
  </si>
  <si>
    <t xml:space="preserve">Организация осуществления мероприятий по предупреждению и тушению пожаров на территории поселения </t>
  </si>
  <si>
    <t>06 2 01 13110</t>
  </si>
  <si>
    <t>11 0 00 00000</t>
  </si>
  <si>
    <t>Подпрограмма "Развитие сети автомобильных дорог общего пользования местного значения в границах населенных пунктов муниципального образования Приладожское городское поселение Кировского муниципального района Ленинградской области "</t>
  </si>
  <si>
    <t>11 1 00 00000</t>
  </si>
  <si>
    <t>11 1 01 00000</t>
  </si>
  <si>
    <t>Основное мероприятие "Содержание, капитальный ремонт и ремонт автомобильных дорог местного значения и искусственных сооружений на них"</t>
  </si>
  <si>
    <t xml:space="preserve">Мероприятия по содержанию  дорог общего пользования </t>
  </si>
  <si>
    <t>11 1 01 11520</t>
  </si>
  <si>
    <t xml:space="preserve">11 1 01 11520 </t>
  </si>
  <si>
    <t>12 0 00 00000</t>
  </si>
  <si>
    <t>12 0 01 00000</t>
  </si>
  <si>
    <t>Основное мероприятие "Обеспечение информационной, консультационной, организационно-методической поддержки  малого и среднего предпринимательства"</t>
  </si>
  <si>
    <t>Информационная и консультационная поддержка малого предпринимательства, зарегистрированным и ведущим деятельность на территории МО Приладожское ГП</t>
  </si>
  <si>
    <t>12 0 01 06450</t>
  </si>
  <si>
    <t>13 0 00 00000</t>
  </si>
  <si>
    <t>Подпрограмма "Развитие культуры в муниципальном образовании Приладожское городское поселение Кировского муниципального района Ленинградской области"</t>
  </si>
  <si>
    <t>13 1 00 00000</t>
  </si>
  <si>
    <t xml:space="preserve">Расходы на обеспечение деятельности муниципальных казенных учреждений </t>
  </si>
  <si>
    <t>13 1 01 00240</t>
  </si>
  <si>
    <t>13 1 01 00000</t>
  </si>
  <si>
    <t>Основное мероприятие "Развитие культуры и модернизация учреждений культуры"</t>
  </si>
  <si>
    <t xml:space="preserve">Подпрограмма "Развитие физической культуры и спорта в муниципальном образовании Приладожское городское поселение Кировского муниципального района Ленинградской области" </t>
  </si>
  <si>
    <t>13 2 00 00000</t>
  </si>
  <si>
    <t>13 2 01 00000</t>
  </si>
  <si>
    <t xml:space="preserve">Организация и проведение мероприятий в области  спорта и физической культуры </t>
  </si>
  <si>
    <t>Основное мероприятие "Развитие физической культуры и спорта на территории поселения"</t>
  </si>
  <si>
    <t>13 2 01 11570</t>
  </si>
  <si>
    <t>67 0 00 00000</t>
  </si>
  <si>
    <t>67 1 09 00000</t>
  </si>
  <si>
    <t>67 1 09 00210</t>
  </si>
  <si>
    <t>67 3 00 00000</t>
  </si>
  <si>
    <t>67 3 09 00230</t>
  </si>
  <si>
    <t>67 4 00 00000</t>
  </si>
  <si>
    <t>67 4 09 00210</t>
  </si>
  <si>
    <t>67 4 09 00220</t>
  </si>
  <si>
    <t>67 4 09 00230</t>
  </si>
  <si>
    <t>67 5 00 00000</t>
  </si>
  <si>
    <t>67 5 09 00210</t>
  </si>
  <si>
    <t>67 9 00 00000</t>
  </si>
  <si>
    <t>67 9 09 71340</t>
  </si>
  <si>
    <t>06 3 00 00000</t>
  </si>
  <si>
    <t>06 3 01 00000</t>
  </si>
  <si>
    <t xml:space="preserve">Подпрограмма "Противодействие экстремизму и профилактика терроризма на территории муниципального образования Приладожское городское поселение Кировского муниципального района Ленинградской области " </t>
  </si>
  <si>
    <t>06 3 01 13620</t>
  </si>
  <si>
    <t>Муниципальная программа "Энергосбережение и повышение энергетической эффективности на территории муниципального образования Приладожское городское поселение Кировского муниципального района Ленинградской области "</t>
  </si>
  <si>
    <t>76 0 00 00000</t>
  </si>
  <si>
    <t>98 0 00 00000</t>
  </si>
  <si>
    <t>98 9 09 00000</t>
  </si>
  <si>
    <t xml:space="preserve">Премирование по постановлению администрации в связи с юбилеем и вне системы оплаты труда </t>
  </si>
  <si>
    <t>98 9 09 10030</t>
  </si>
  <si>
    <t xml:space="preserve">Расчеты за услуги по начислению и сбору платы за найм </t>
  </si>
  <si>
    <t>98 9 09 10100</t>
  </si>
  <si>
    <t xml:space="preserve">Осуществление земельного контроля поселений за использование земель на территориях поселений </t>
  </si>
  <si>
    <t>98 9 09 96040</t>
  </si>
  <si>
    <t xml:space="preserve">Осуществление полномочий поселений по муниципальному жилищному контролю </t>
  </si>
  <si>
    <t>98 9 09 96110</t>
  </si>
  <si>
    <t>98 9 09 96010</t>
  </si>
  <si>
    <t xml:space="preserve">Резервный фонд администрации муниципального образования </t>
  </si>
  <si>
    <t>98 9 09 10050</t>
  </si>
  <si>
    <t>98 9 09 10410</t>
  </si>
  <si>
    <t xml:space="preserve">Осуществление части полномочий поселений по владению, пользованию и распоряжению имуществом </t>
  </si>
  <si>
    <t>98 9 09 96030</t>
  </si>
  <si>
    <t>98 9  09 96030</t>
  </si>
  <si>
    <t xml:space="preserve">Мероприятия в области жилищного хозяйства </t>
  </si>
  <si>
    <t>98 9 09 15000</t>
  </si>
  <si>
    <t xml:space="preserve">Капитальный ремонт(ремонт) муниципального жилищного фонда </t>
  </si>
  <si>
    <t>98 9 09 15010</t>
  </si>
  <si>
    <t xml:space="preserve">Расходы на уличное освещение </t>
  </si>
  <si>
    <t>98 9 09 15310</t>
  </si>
  <si>
    <t xml:space="preserve">Расходы на озеленение </t>
  </si>
  <si>
    <t>98 9 09 15320</t>
  </si>
  <si>
    <t xml:space="preserve">Организация и содержание мест захоронения </t>
  </si>
  <si>
    <t>98 9 09 15340</t>
  </si>
  <si>
    <t>98 9 09 15350</t>
  </si>
  <si>
    <t xml:space="preserve">Доплаты к пенсиям муниципальных служащих </t>
  </si>
  <si>
    <t>98 9 09 03080</t>
  </si>
  <si>
    <t xml:space="preserve">Осуществление передаваемых полномочий поселений контрольно-счетных органов поселений по осуществлению внешнего муниципального финансового контроля </t>
  </si>
  <si>
    <t>98 9 09 96090</t>
  </si>
  <si>
    <t xml:space="preserve">Мероприятия по землеустройству и землепользованию </t>
  </si>
  <si>
    <t>98 9 09 10350</t>
  </si>
  <si>
    <t>98 9 09 51180</t>
  </si>
  <si>
    <t>Организация и осуществление мероприятий  направленных на информирование населения по вопросам противодействия  терроризму</t>
  </si>
  <si>
    <t>Основное мероприятие "Мероприятия направленные на предупреждение экстремисткой и террористической деятельности на территории муниципального образования Приладожское городское поселение"</t>
  </si>
  <si>
    <t>93 0 00 00000</t>
  </si>
  <si>
    <t>93 0 01 00000</t>
  </si>
  <si>
    <t>Основное мероприятие "Повышение квалификации муниципальных служащих"</t>
  </si>
  <si>
    <t xml:space="preserve">Муниципальная программа "Развитие муниципальной службы в администрации муниципальном образовании Приладожское городское поселение Кировского муниципального района Ленинградской области" </t>
  </si>
  <si>
    <t>93 0 01 10390</t>
  </si>
  <si>
    <t>1П 0 00 00000</t>
  </si>
  <si>
    <t>1П 0 01 00000</t>
  </si>
  <si>
    <t>Основное мероприятие "Благоустройство территории"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</si>
  <si>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</si>
  <si>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Расходы на выплаты по оплате труда работников органов местного самоуправления,  не являющихся должностями муниципальной службы, в рамках обеспечения деятельности представительных органов муниципальных образований</t>
  </si>
  <si>
    <t>67 3 09 00220</t>
  </si>
  <si>
    <t>98 9 09 10040</t>
  </si>
  <si>
    <t>Премирование по распоряжению главы муниципального образования за вклад в социально-экономическое и культурное развитие муниципального образования</t>
  </si>
  <si>
    <t>13 1 01 S0360</t>
  </si>
  <si>
    <t xml:space="preserve">Расходы на выплаты по оплате труда работников органов местного самоуправления </t>
  </si>
  <si>
    <t>Расходы на выплаты по оплате труда работников органов местного самоуправления,  не являющихся должностями муниципальной службы</t>
  </si>
  <si>
    <t xml:space="preserve">Расходы на обеспечение функций органов местного самоуправления  </t>
  </si>
  <si>
    <t>Расходы на выплаты по оплате труда работников органов местного самоуправления</t>
  </si>
  <si>
    <t>Осуществление отдельных государственных полномочий Ленинградской области в сфере административных правоотношений</t>
  </si>
  <si>
    <t>(Приложение 3)</t>
  </si>
  <si>
    <t>Осуществление части полномочий поселений по формированию, утверждению, исполнению  бюджета</t>
  </si>
  <si>
    <t>Реализация областного закона от 15 января 2018 года N 3-оз "О содействии участию населения в осуществлении местного самоуправления в иных формах на территориях административных центров муниципальных образований Ленинградской области"</t>
  </si>
  <si>
    <t>76 0 04 00000</t>
  </si>
  <si>
    <t>Бюджетные инвестиции в объекты капитального строительства объектов газификации (в том числе проектно-изыскательские работы) собственности муниципальных образований</t>
  </si>
  <si>
    <t>Основное мероприятие "Организация газификации на территории МО Приладожского городского поселения"</t>
  </si>
  <si>
    <t>Расходы на приобретение товаров, работ, услуг в целях обеспечения публикации муниципальных правовых актов</t>
  </si>
  <si>
    <t>76 0 04 S0200</t>
  </si>
  <si>
    <t>Организация благоустройства территории поселения (за исключением осуществления дорожной деятельности, капитального ремонта (ремонта) дворовых территорий и проездов к ним)</t>
  </si>
  <si>
    <t>98 9 09 96020</t>
  </si>
  <si>
    <t>98 9  09 96020</t>
  </si>
  <si>
    <t xml:space="preserve">Осуществление части полномочий поселений по созданию условий для организации досуга и обеспечения жителей поселения услугами организации культуры </t>
  </si>
  <si>
    <t>98 9 09 11000</t>
  </si>
  <si>
    <t>Проектирование схем генеральных планов поселений</t>
  </si>
  <si>
    <t>Осуществление первичного воинского учета на территориях, где отсутствуют военные комиссариаты</t>
  </si>
  <si>
    <t>1W 0 00 00000</t>
  </si>
  <si>
    <t>1W 0 01 00000</t>
  </si>
  <si>
    <t>Муниципальная программа "Благоустройство, содержание территории и объектов муниципального образования Приладожское городское поселение Кировского муниципального района Ленинградской области"</t>
  </si>
  <si>
    <t>Основное мероприятие "Организация благоустройства на территории поселения"</t>
  </si>
  <si>
    <t>800</t>
  </si>
  <si>
    <t>Иные бюджетные ассигнования</t>
  </si>
  <si>
    <t>400</t>
  </si>
  <si>
    <t>Капитальные вложения в объекты государственной (муниципальной) собственности</t>
  </si>
  <si>
    <t>300</t>
  </si>
  <si>
    <t>Социальное обеспечение и иные выплаты населению</t>
  </si>
  <si>
    <t>100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</si>
  <si>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</si>
  <si>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500</t>
  </si>
  <si>
    <t>Межбюджетные трансферты</t>
  </si>
  <si>
    <t>200</t>
  </si>
  <si>
    <t>Закупка товаров, работ и услуг для обеспечения государственных (муниципальных) нужд</t>
  </si>
  <si>
    <t>1W 0 01 16350</t>
  </si>
  <si>
    <t>Благоустройство территории по ул.Садовая у д.2. корп.</t>
  </si>
  <si>
    <t>1Н 0 00 00000</t>
  </si>
  <si>
    <t>1Н 0 01 00000</t>
  </si>
  <si>
    <t>Муниципальная программа "Содействие участию населения в осуществлении местного самоуправления в иных формах на части территории муниципального образования Приладожское городское поселение Кировского муниципального района Ленинградской области"</t>
  </si>
  <si>
    <t>Основное мероприятие "Проведение мероприятий по улучшению условий проживания в деревне Назия "</t>
  </si>
  <si>
    <t>Муниципальная программа "Содействие участию населения 
в осуществлении местного самоуправления в иных формах на территории административного центра муниципального образования Приладожское городское поселение Кировского муниципального района Ленинградской области"</t>
  </si>
  <si>
    <t>1Н 0 01 S4770</t>
  </si>
  <si>
    <t>06 1 01 13780</t>
  </si>
  <si>
    <t>76 0 04 16410</t>
  </si>
  <si>
    <t>76 0 0416410</t>
  </si>
  <si>
    <t>Реализация мероприятий по газификации д.Назия</t>
  </si>
  <si>
    <t xml:space="preserve"> 2021 год 
сумма
(тысяч рублей)</t>
  </si>
  <si>
    <t xml:space="preserve"> 2022 год 
сумма
(тысяч рублей)</t>
  </si>
  <si>
    <t xml:space="preserve"> 2023 год 
сумма
(тысяч рублей)</t>
  </si>
  <si>
    <t>Рп ПР</t>
  </si>
  <si>
    <t>Распределение бюджетных ассигнований по целевым статьям (муниципальным программам  и непрограммным направлениям деятельности), группам видов расходов классификации расходов бюджетов, а также по разделам и подразделам классификации расходов бюджета МО Приладожское городское поселение на 2021 год и на плановый период 2022 и 2023 годов</t>
  </si>
  <si>
    <t>Гражданская оборона</t>
  </si>
  <si>
    <t>Защита населения и территории от чрезвычайных ситуаций природного и техногенного характера, пожарная безопасность</t>
  </si>
  <si>
    <t xml:space="preserve">Осуществление части полномочий поселений по организации и осуществлению мероприятий по  ЧС (по созданию, содержанию и организации деятельности аварийно-спасательных служб) </t>
  </si>
  <si>
    <t>Муниципальная программа "Развитие и поддержка малого и среднего предпринимательства в муниципальном образовании Приладожское городское поселение Кировского муниципального района Ленинградской области"</t>
  </si>
  <si>
    <t>0705</t>
  </si>
  <si>
    <t>Профессиональная подготовка, переподготовка и повышение квалификации</t>
  </si>
  <si>
    <t>Софинансирование дополнительных расходов местных бюджетов на сохранение целевых показателей повышения оплаты труда работников муниципальных учреждений культуры в соответствии с Указом Президента Российской Федерации от 7 мая 2012 года № 597 "О мероприятиях по реализации государственной социальной политики"</t>
  </si>
  <si>
    <t>98 9 09 10340</t>
  </si>
  <si>
    <t>Выполнение комплексных кадастровых работ</t>
  </si>
  <si>
    <t>Муниципальная программа "Развитие и совершенствование гражданской обороны и мероприятий по обеспечениюбезопасности и жизнедеятельности населения в чрезвычайных ситуациях природного и техногенного характера, обеспечение пожарной безопасности на территории муниципального образованиия Приладожское городское поселение Кировскогомуниципального района Ленинградской области "</t>
  </si>
  <si>
    <t>Подпрограмма "Организация и проведение мероприятий в области гражданской обороны на территории муниципальногообразования Приладожское городское поселение Кировскогомуниципального района Ленинградской области "</t>
  </si>
  <si>
    <t>Основное мероприятие "Организация системы оповещения населения в области гражданской обороны"</t>
  </si>
  <si>
    <t xml:space="preserve">Организация системы оповещения по ГО </t>
  </si>
  <si>
    <t xml:space="preserve">Реализация областного закона от 28 декабря 2018 года № 147-оз "О старостах сельских населенных пунктов Ленинградской области и содействии участию населения в осуществлении местного самоуправления в иных формах на частях территорий муниципальных образований Ленинградской области"  </t>
  </si>
  <si>
    <t xml:space="preserve">Ремонт автомобильных дорог общего пользования местного значения </t>
  </si>
  <si>
    <t>11 1 01 S0140</t>
  </si>
  <si>
    <t>от "09"декабря 2020 г.  №45</t>
  </si>
  <si>
    <t>(в редакции  решения совета депутатов</t>
  </si>
  <si>
    <t>98 9 09 10300</t>
  </si>
  <si>
    <t xml:space="preserve">Содержание и обслуживание объектов имущества казны муниципального образования </t>
  </si>
  <si>
    <t>98 9 09 15360</t>
  </si>
  <si>
    <t>Организация сбора и вывоза бытовых отходов и мусора</t>
  </si>
  <si>
    <t>1004</t>
  </si>
  <si>
    <t>1А 0 00 00000</t>
  </si>
  <si>
    <t>1А 0 01 00000</t>
  </si>
  <si>
    <t>1А 0 01 L4970</t>
  </si>
  <si>
    <t>Охрана семьи и детства</t>
  </si>
  <si>
    <t>Муниципальная программа «Обеспечение качественным жильем граждан на территории муниципального образования Приладожское городское поселение Кировского муниципального района Ленинградской области"</t>
  </si>
  <si>
    <t>Основное мероприятие "Улучшение жилищных условий молодых граждан (молодых семей)"</t>
  </si>
  <si>
    <t>Реализация мероприятий по обеспечению жильем молодых семей</t>
  </si>
  <si>
    <t>1Н 0 01 S4660</t>
  </si>
  <si>
    <t>1П 0 01 S4770</t>
  </si>
  <si>
    <t>98 9 09 95040</t>
  </si>
  <si>
    <t>98 9  09 95040</t>
  </si>
  <si>
    <t>Мероприятия, направленные на поддержку развития объектов общественной инфраструктуры, обеспечение устойчивого функционирования объектов социальной сферы, мероприятий по благоустройству территорий городских и сельских поселений Кировского муниципального района Ленинградской области</t>
  </si>
  <si>
    <t>0107</t>
  </si>
  <si>
    <t>98 9 09 10200</t>
  </si>
  <si>
    <t>Обеспечение проведения выборов и референдумов</t>
  </si>
  <si>
    <t>Проведение выборов в представительные органы муниципального образования</t>
  </si>
  <si>
    <t>Муниципальная программа "Формирование комфортной городской среды на территории МО Приладожское городское поселение Кировского муниципального района Ленинградской области"</t>
  </si>
  <si>
    <t>7D 0 00 00000</t>
  </si>
  <si>
    <t>Основное мероприятие "Дворовые территории"</t>
  </si>
  <si>
    <t>7D 0 01 00000</t>
  </si>
  <si>
    <t>Реализация мероприятий по благоустройству дворовых территорий муниципальных образований Ленинградской области</t>
  </si>
  <si>
    <t>7D 0 01 S4750</t>
  </si>
  <si>
    <t xml:space="preserve">Процентные платежи по муниципальному долгу </t>
  </si>
  <si>
    <t>98 9 09 10010</t>
  </si>
  <si>
    <t>Обслуживание государственного (муниципального) долга</t>
  </si>
  <si>
    <t>700</t>
  </si>
  <si>
    <t>Обслуживание внутреннего государственного и муниципального долга</t>
  </si>
  <si>
    <t>1301</t>
  </si>
  <si>
    <t>1П 0 01 16640</t>
  </si>
  <si>
    <t>Мероприятия, направленные на текущий и капитальный ремонт памятников и воинских захоронений (включая благоустройство прилегающей к ним территории)</t>
  </si>
  <si>
    <t>от "23" июня 2021г № 23)</t>
  </si>
</sst>
</file>

<file path=xl/styles.xml><?xml version="1.0" encoding="utf-8"?>
<styleSheet xmlns="http://schemas.openxmlformats.org/spreadsheetml/2006/main">
  <numFmts count="3">
    <numFmt numFmtId="164" formatCode="#,##0.0"/>
    <numFmt numFmtId="165" formatCode="0.0"/>
    <numFmt numFmtId="166" formatCode="#,##0.00&quot;р.&quot;"/>
  </numFmts>
  <fonts count="16">
    <font>
      <sz val="10"/>
      <name val="Arial Cyr"/>
      <charset val="204"/>
    </font>
    <font>
      <sz val="12"/>
      <name val="Times New Roman"/>
      <family val="1"/>
    </font>
    <font>
      <sz val="12"/>
      <name val="Times New Roman"/>
      <family val="1"/>
      <charset val="204"/>
    </font>
    <font>
      <i/>
      <sz val="12"/>
      <name val="Arial Cyr"/>
      <charset val="204"/>
    </font>
    <font>
      <b/>
      <sz val="12"/>
      <name val="Arial Cyr"/>
      <charset val="204"/>
    </font>
    <font>
      <b/>
      <i/>
      <sz val="12"/>
      <name val="Arial Cyr"/>
      <charset val="204"/>
    </font>
    <font>
      <b/>
      <sz val="12"/>
      <name val="Arial Cyr"/>
      <family val="2"/>
      <charset val="204"/>
    </font>
    <font>
      <sz val="12"/>
      <name val="Arial Cyr"/>
      <charset val="204"/>
    </font>
    <font>
      <sz val="12"/>
      <name val="Arial Cyr"/>
      <family val="2"/>
      <charset val="204"/>
    </font>
    <font>
      <b/>
      <i/>
      <sz val="12"/>
      <name val="Arial Cyr"/>
      <family val="2"/>
      <charset val="204"/>
    </font>
    <font>
      <b/>
      <sz val="12"/>
      <name val="Times New Roman"/>
      <family val="1"/>
      <charset val="204"/>
    </font>
    <font>
      <b/>
      <sz val="16"/>
      <name val="Arial"/>
      <family val="2"/>
      <charset val="204"/>
    </font>
    <font>
      <sz val="12"/>
      <name val="Arial"/>
      <family val="2"/>
      <charset val="204"/>
    </font>
    <font>
      <b/>
      <sz val="10"/>
      <name val="Times New Roman"/>
      <family val="1"/>
      <charset val="204"/>
    </font>
    <font>
      <sz val="14"/>
      <name val="Times New Roman"/>
      <family val="1"/>
      <charset val="204"/>
    </font>
    <font>
      <i/>
      <sz val="1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/>
      <diagonal/>
    </border>
    <border>
      <left style="thin">
        <color indexed="64"/>
      </left>
      <right style="thin">
        <color indexed="64"/>
      </right>
      <top style="double">
        <color indexed="8"/>
      </top>
      <bottom style="thin">
        <color indexed="64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1">
    <xf numFmtId="0" fontId="0" fillId="0" borderId="0" xfId="0"/>
    <xf numFmtId="0" fontId="0" fillId="2" borderId="0" xfId="0" applyFill="1"/>
    <xf numFmtId="49" fontId="5" fillId="2" borderId="1" xfId="0" applyNumberFormat="1" applyFont="1" applyFill="1" applyBorder="1" applyAlignment="1">
      <alignment horizontal="left" wrapText="1"/>
    </xf>
    <xf numFmtId="49" fontId="4" fillId="2" borderId="2" xfId="0" applyNumberFormat="1" applyFont="1" applyFill="1" applyBorder="1" applyAlignment="1">
      <alignment horizontal="center"/>
    </xf>
    <xf numFmtId="164" fontId="4" fillId="2" borderId="3" xfId="0" applyNumberFormat="1" applyFont="1" applyFill="1" applyBorder="1" applyAlignment="1">
      <alignment horizontal="right"/>
    </xf>
    <xf numFmtId="49" fontId="5" fillId="2" borderId="4" xfId="0" applyNumberFormat="1" applyFont="1" applyFill="1" applyBorder="1" applyAlignment="1">
      <alignment horizontal="left" wrapText="1"/>
    </xf>
    <xf numFmtId="49" fontId="7" fillId="2" borderId="10" xfId="0" applyNumberFormat="1" applyFont="1" applyFill="1" applyBorder="1" applyAlignment="1">
      <alignment horizontal="left" wrapText="1"/>
    </xf>
    <xf numFmtId="49" fontId="7" fillId="2" borderId="12" xfId="0" applyNumberFormat="1" applyFont="1" applyFill="1" applyBorder="1" applyAlignment="1">
      <alignment horizontal="left" wrapText="1"/>
    </xf>
    <xf numFmtId="0" fontId="5" fillId="2" borderId="1" xfId="0" applyNumberFormat="1" applyFont="1" applyFill="1" applyBorder="1" applyAlignment="1">
      <alignment horizontal="left" wrapText="1"/>
    </xf>
    <xf numFmtId="49" fontId="5" fillId="2" borderId="2" xfId="0" applyNumberFormat="1" applyFont="1" applyFill="1" applyBorder="1" applyAlignment="1">
      <alignment horizontal="center"/>
    </xf>
    <xf numFmtId="164" fontId="5" fillId="2" borderId="3" xfId="0" applyNumberFormat="1" applyFont="1" applyFill="1" applyBorder="1" applyAlignment="1">
      <alignment horizontal="right"/>
    </xf>
    <xf numFmtId="49" fontId="3" fillId="2" borderId="15" xfId="0" applyNumberFormat="1" applyFont="1" applyFill="1" applyBorder="1" applyAlignment="1">
      <alignment horizontal="center"/>
    </xf>
    <xf numFmtId="164" fontId="3" fillId="2" borderId="16" xfId="0" applyNumberFormat="1" applyFont="1" applyFill="1" applyBorder="1" applyAlignment="1">
      <alignment horizontal="right"/>
    </xf>
    <xf numFmtId="49" fontId="8" fillId="2" borderId="11" xfId="0" applyNumberFormat="1" applyFont="1" applyFill="1" applyBorder="1" applyAlignment="1">
      <alignment horizontal="center"/>
    </xf>
    <xf numFmtId="164" fontId="8" fillId="2" borderId="17" xfId="0" applyNumberFormat="1" applyFont="1" applyFill="1" applyBorder="1" applyAlignment="1">
      <alignment horizontal="right"/>
    </xf>
    <xf numFmtId="49" fontId="7" fillId="2" borderId="18" xfId="0" applyNumberFormat="1" applyFont="1" applyFill="1" applyBorder="1" applyAlignment="1">
      <alignment horizontal="left" wrapText="1"/>
    </xf>
    <xf numFmtId="49" fontId="8" fillId="2" borderId="13" xfId="0" applyNumberFormat="1" applyFont="1" applyFill="1" applyBorder="1" applyAlignment="1">
      <alignment horizontal="center"/>
    </xf>
    <xf numFmtId="164" fontId="8" fillId="2" borderId="19" xfId="0" applyNumberFormat="1" applyFont="1" applyFill="1" applyBorder="1" applyAlignment="1">
      <alignment horizontal="right"/>
    </xf>
    <xf numFmtId="49" fontId="5" fillId="2" borderId="20" xfId="0" applyNumberFormat="1" applyFont="1" applyFill="1" applyBorder="1" applyAlignment="1">
      <alignment horizontal="left" wrapText="1"/>
    </xf>
    <xf numFmtId="49" fontId="8" fillId="2" borderId="21" xfId="0" applyNumberFormat="1" applyFont="1" applyFill="1" applyBorder="1" applyAlignment="1">
      <alignment horizontal="center"/>
    </xf>
    <xf numFmtId="164" fontId="4" fillId="2" borderId="16" xfId="0" applyNumberFormat="1" applyFont="1" applyFill="1" applyBorder="1" applyAlignment="1">
      <alignment horizontal="right"/>
    </xf>
    <xf numFmtId="0" fontId="3" fillId="2" borderId="4" xfId="0" applyNumberFormat="1" applyFont="1" applyFill="1" applyBorder="1" applyAlignment="1">
      <alignment horizontal="left" wrapText="1"/>
    </xf>
    <xf numFmtId="49" fontId="3" fillId="2" borderId="5" xfId="0" applyNumberFormat="1" applyFont="1" applyFill="1" applyBorder="1" applyAlignment="1">
      <alignment horizontal="center"/>
    </xf>
    <xf numFmtId="164" fontId="3" fillId="2" borderId="22" xfId="0" applyNumberFormat="1" applyFont="1" applyFill="1" applyBorder="1" applyAlignment="1">
      <alignment horizontal="right"/>
    </xf>
    <xf numFmtId="49" fontId="8" fillId="2" borderId="23" xfId="0" applyNumberFormat="1" applyFont="1" applyFill="1" applyBorder="1" applyAlignment="1">
      <alignment horizontal="left" wrapText="1"/>
    </xf>
    <xf numFmtId="164" fontId="8" fillId="2" borderId="24" xfId="0" applyNumberFormat="1" applyFont="1" applyFill="1" applyBorder="1" applyAlignment="1">
      <alignment horizontal="right"/>
    </xf>
    <xf numFmtId="164" fontId="8" fillId="2" borderId="25" xfId="0" applyNumberFormat="1" applyFont="1" applyFill="1" applyBorder="1" applyAlignment="1">
      <alignment horizontal="right"/>
    </xf>
    <xf numFmtId="0" fontId="9" fillId="2" borderId="1" xfId="0" applyNumberFormat="1" applyFont="1" applyFill="1" applyBorder="1" applyAlignment="1">
      <alignment horizontal="left" wrapText="1"/>
    </xf>
    <xf numFmtId="49" fontId="9" fillId="2" borderId="2" xfId="0" applyNumberFormat="1" applyFont="1" applyFill="1" applyBorder="1" applyAlignment="1">
      <alignment horizontal="center"/>
    </xf>
    <xf numFmtId="164" fontId="9" fillId="2" borderId="3" xfId="0" applyNumberFormat="1" applyFont="1" applyFill="1" applyBorder="1" applyAlignment="1">
      <alignment horizontal="right"/>
    </xf>
    <xf numFmtId="0" fontId="9" fillId="2" borderId="4" xfId="0" applyNumberFormat="1" applyFont="1" applyFill="1" applyBorder="1" applyAlignment="1">
      <alignment horizontal="left" wrapText="1"/>
    </xf>
    <xf numFmtId="49" fontId="9" fillId="2" borderId="5" xfId="0" applyNumberFormat="1" applyFont="1" applyFill="1" applyBorder="1" applyAlignment="1">
      <alignment horizontal="center"/>
    </xf>
    <xf numFmtId="164" fontId="9" fillId="2" borderId="6" xfId="0" applyNumberFormat="1" applyFont="1" applyFill="1" applyBorder="1" applyAlignment="1">
      <alignment horizontal="right"/>
    </xf>
    <xf numFmtId="0" fontId="3" fillId="2" borderId="7" xfId="0" applyNumberFormat="1" applyFont="1" applyFill="1" applyBorder="1" applyAlignment="1">
      <alignment horizontal="left" wrapText="1"/>
    </xf>
    <xf numFmtId="49" fontId="3" fillId="2" borderId="8" xfId="0" applyNumberFormat="1" applyFont="1" applyFill="1" applyBorder="1" applyAlignment="1">
      <alignment horizontal="center"/>
    </xf>
    <xf numFmtId="164" fontId="3" fillId="2" borderId="26" xfId="0" applyNumberFormat="1" applyFont="1" applyFill="1" applyBorder="1" applyAlignment="1">
      <alignment horizontal="right"/>
    </xf>
    <xf numFmtId="49" fontId="4" fillId="2" borderId="7" xfId="0" applyNumberFormat="1" applyFont="1" applyFill="1" applyBorder="1" applyAlignment="1">
      <alignment horizontal="left" wrapText="1"/>
    </xf>
    <xf numFmtId="49" fontId="4" fillId="2" borderId="8" xfId="0" applyNumberFormat="1" applyFont="1" applyFill="1" applyBorder="1" applyAlignment="1">
      <alignment horizontal="center"/>
    </xf>
    <xf numFmtId="49" fontId="7" fillId="2" borderId="8" xfId="0" applyNumberFormat="1" applyFont="1" applyFill="1" applyBorder="1" applyAlignment="1">
      <alignment horizontal="center"/>
    </xf>
    <xf numFmtId="0" fontId="9" fillId="2" borderId="27" xfId="0" applyNumberFormat="1" applyFont="1" applyFill="1" applyBorder="1" applyAlignment="1">
      <alignment horizontal="left" wrapText="1"/>
    </xf>
    <xf numFmtId="0" fontId="9" fillId="2" borderId="28" xfId="0" applyNumberFormat="1" applyFont="1" applyFill="1" applyBorder="1" applyAlignment="1">
      <alignment horizontal="left" wrapText="1"/>
    </xf>
    <xf numFmtId="0" fontId="3" fillId="2" borderId="29" xfId="0" applyNumberFormat="1" applyFont="1" applyFill="1" applyBorder="1" applyAlignment="1">
      <alignment horizontal="left" wrapText="1"/>
    </xf>
    <xf numFmtId="49" fontId="4" fillId="2" borderId="29" xfId="0" applyNumberFormat="1" applyFont="1" applyFill="1" applyBorder="1" applyAlignment="1">
      <alignment horizontal="left" wrapText="1"/>
    </xf>
    <xf numFmtId="49" fontId="4" fillId="2" borderId="30" xfId="0" applyNumberFormat="1" applyFont="1" applyFill="1" applyBorder="1" applyAlignment="1">
      <alignment horizontal="center"/>
    </xf>
    <xf numFmtId="49" fontId="7" fillId="2" borderId="30" xfId="0" applyNumberFormat="1" applyFont="1" applyFill="1" applyBorder="1" applyAlignment="1">
      <alignment horizontal="center"/>
    </xf>
    <xf numFmtId="164" fontId="4" fillId="2" borderId="31" xfId="0" applyNumberFormat="1" applyFont="1" applyFill="1" applyBorder="1" applyAlignment="1">
      <alignment horizontal="right"/>
    </xf>
    <xf numFmtId="49" fontId="7" fillId="2" borderId="21" xfId="0" applyNumberFormat="1" applyFont="1" applyFill="1" applyBorder="1" applyAlignment="1">
      <alignment horizontal="center"/>
    </xf>
    <xf numFmtId="49" fontId="4" fillId="2" borderId="21" xfId="0" applyNumberFormat="1" applyFont="1" applyFill="1" applyBorder="1" applyAlignment="1">
      <alignment horizontal="center"/>
    </xf>
    <xf numFmtId="164" fontId="7" fillId="2" borderId="17" xfId="0" applyNumberFormat="1" applyFont="1" applyFill="1" applyBorder="1" applyAlignment="1">
      <alignment horizontal="right"/>
    </xf>
    <xf numFmtId="164" fontId="7" fillId="2" borderId="19" xfId="0" applyNumberFormat="1" applyFont="1" applyFill="1" applyBorder="1" applyAlignment="1">
      <alignment horizontal="right"/>
    </xf>
    <xf numFmtId="49" fontId="4" fillId="2" borderId="1" xfId="0" applyNumberFormat="1" applyFont="1" applyFill="1" applyBorder="1" applyAlignment="1">
      <alignment horizontal="left" wrapText="1"/>
    </xf>
    <xf numFmtId="164" fontId="4" fillId="2" borderId="32" xfId="0" applyNumberFormat="1" applyFont="1" applyFill="1" applyBorder="1" applyAlignment="1">
      <alignment horizontal="right"/>
    </xf>
    <xf numFmtId="49" fontId="6" fillId="2" borderId="2" xfId="0" applyNumberFormat="1" applyFont="1" applyFill="1" applyBorder="1" applyAlignment="1">
      <alignment horizontal="center"/>
    </xf>
    <xf numFmtId="164" fontId="9" fillId="2" borderId="32" xfId="0" applyNumberFormat="1" applyFont="1" applyFill="1" applyBorder="1" applyAlignment="1">
      <alignment horizontal="right"/>
    </xf>
    <xf numFmtId="0" fontId="3" fillId="2" borderId="33" xfId="0" applyNumberFormat="1" applyFont="1" applyFill="1" applyBorder="1" applyAlignment="1">
      <alignment horizontal="left" wrapText="1"/>
    </xf>
    <xf numFmtId="49" fontId="3" fillId="2" borderId="21" xfId="0" applyNumberFormat="1" applyFont="1" applyFill="1" applyBorder="1" applyAlignment="1">
      <alignment horizontal="center"/>
    </xf>
    <xf numFmtId="49" fontId="7" fillId="2" borderId="7" xfId="0" applyNumberFormat="1" applyFont="1" applyFill="1" applyBorder="1" applyAlignment="1">
      <alignment horizontal="left" wrapText="1"/>
    </xf>
    <xf numFmtId="49" fontId="8" fillId="2" borderId="8" xfId="0" applyNumberFormat="1" applyFont="1" applyFill="1" applyBorder="1" applyAlignment="1">
      <alignment horizontal="center"/>
    </xf>
    <xf numFmtId="164" fontId="8" fillId="2" borderId="9" xfId="0" applyNumberFormat="1" applyFont="1" applyFill="1" applyBorder="1" applyAlignment="1">
      <alignment horizontal="right"/>
    </xf>
    <xf numFmtId="49" fontId="7" fillId="2" borderId="34" xfId="0" applyNumberFormat="1" applyFont="1" applyFill="1" applyBorder="1" applyAlignment="1">
      <alignment horizontal="left" wrapText="1"/>
    </xf>
    <xf numFmtId="49" fontId="6" fillId="2" borderId="5" xfId="0" applyNumberFormat="1" applyFont="1" applyFill="1" applyBorder="1" applyAlignment="1">
      <alignment horizontal="center"/>
    </xf>
    <xf numFmtId="164" fontId="9" fillId="2" borderId="22" xfId="0" applyNumberFormat="1" applyFont="1" applyFill="1" applyBorder="1" applyAlignment="1">
      <alignment horizontal="right"/>
    </xf>
    <xf numFmtId="164" fontId="3" fillId="2" borderId="9" xfId="0" applyNumberFormat="1" applyFont="1" applyFill="1" applyBorder="1" applyAlignment="1">
      <alignment horizontal="right"/>
    </xf>
    <xf numFmtId="165" fontId="8" fillId="2" borderId="17" xfId="0" applyNumberFormat="1" applyFont="1" applyFill="1" applyBorder="1" applyAlignment="1">
      <alignment horizontal="right"/>
    </xf>
    <xf numFmtId="165" fontId="8" fillId="2" borderId="19" xfId="0" applyNumberFormat="1" applyFont="1" applyFill="1" applyBorder="1" applyAlignment="1">
      <alignment horizontal="right"/>
    </xf>
    <xf numFmtId="49" fontId="9" fillId="2" borderId="29" xfId="0" applyNumberFormat="1" applyFont="1" applyFill="1" applyBorder="1" applyAlignment="1">
      <alignment horizontal="left" wrapText="1"/>
    </xf>
    <xf numFmtId="49" fontId="9" fillId="2" borderId="8" xfId="0" applyNumberFormat="1" applyFont="1" applyFill="1" applyBorder="1" applyAlignment="1">
      <alignment horizontal="center"/>
    </xf>
    <xf numFmtId="164" fontId="9" fillId="2" borderId="9" xfId="0" applyNumberFormat="1" applyFont="1" applyFill="1" applyBorder="1" applyAlignment="1">
      <alignment horizontal="right"/>
    </xf>
    <xf numFmtId="49" fontId="3" fillId="2" borderId="4" xfId="0" applyNumberFormat="1" applyFont="1" applyFill="1" applyBorder="1" applyAlignment="1">
      <alignment horizontal="left" wrapText="1"/>
    </xf>
    <xf numFmtId="164" fontId="5" fillId="2" borderId="32" xfId="0" applyNumberFormat="1" applyFont="1" applyFill="1" applyBorder="1" applyAlignment="1">
      <alignment horizontal="right"/>
    </xf>
    <xf numFmtId="49" fontId="3" fillId="2" borderId="1" xfId="0" applyNumberFormat="1" applyFont="1" applyFill="1" applyBorder="1" applyAlignment="1">
      <alignment horizontal="left" wrapText="1"/>
    </xf>
    <xf numFmtId="49" fontId="3" fillId="2" borderId="2" xfId="0" applyNumberFormat="1" applyFont="1" applyFill="1" applyBorder="1" applyAlignment="1">
      <alignment horizontal="center"/>
    </xf>
    <xf numFmtId="164" fontId="3" fillId="2" borderId="3" xfId="0" applyNumberFormat="1" applyFont="1" applyFill="1" applyBorder="1" applyAlignment="1">
      <alignment horizontal="right"/>
    </xf>
    <xf numFmtId="49" fontId="8" fillId="2" borderId="15" xfId="0" applyNumberFormat="1" applyFont="1" applyFill="1" applyBorder="1" applyAlignment="1">
      <alignment horizontal="center"/>
    </xf>
    <xf numFmtId="164" fontId="8" fillId="2" borderId="35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horizontal="left" wrapText="1"/>
    </xf>
    <xf numFmtId="49" fontId="3" fillId="2" borderId="29" xfId="0" applyNumberFormat="1" applyFont="1" applyFill="1" applyBorder="1" applyAlignment="1">
      <alignment horizontal="left" wrapText="1"/>
    </xf>
    <xf numFmtId="164" fontId="8" fillId="2" borderId="26" xfId="0" applyNumberFormat="1" applyFont="1" applyFill="1" applyBorder="1" applyAlignment="1">
      <alignment horizontal="right"/>
    </xf>
    <xf numFmtId="49" fontId="8" fillId="2" borderId="7" xfId="0" applyNumberFormat="1" applyFont="1" applyFill="1" applyBorder="1" applyAlignment="1">
      <alignment horizontal="left" wrapText="1"/>
    </xf>
    <xf numFmtId="166" fontId="9" fillId="2" borderId="29" xfId="0" applyNumberFormat="1" applyFont="1" applyFill="1" applyBorder="1" applyAlignment="1">
      <alignment horizontal="left" wrapText="1"/>
    </xf>
    <xf numFmtId="49" fontId="8" fillId="2" borderId="30" xfId="0" applyNumberFormat="1" applyFont="1" applyFill="1" applyBorder="1" applyAlignment="1">
      <alignment horizontal="center"/>
    </xf>
    <xf numFmtId="49" fontId="8" fillId="2" borderId="10" xfId="0" applyNumberFormat="1" applyFont="1" applyFill="1" applyBorder="1" applyAlignment="1">
      <alignment horizontal="left" wrapText="1"/>
    </xf>
    <xf numFmtId="49" fontId="7" fillId="2" borderId="23" xfId="0" applyNumberFormat="1" applyFont="1" applyFill="1" applyBorder="1" applyAlignment="1">
      <alignment horizontal="left" wrapText="1"/>
    </xf>
    <xf numFmtId="49" fontId="8" fillId="2" borderId="2" xfId="0" applyNumberFormat="1" applyFont="1" applyFill="1" applyBorder="1" applyAlignment="1">
      <alignment horizontal="center"/>
    </xf>
    <xf numFmtId="49" fontId="8" fillId="2" borderId="36" xfId="0" applyNumberFormat="1" applyFont="1" applyFill="1" applyBorder="1" applyAlignment="1">
      <alignment horizontal="center"/>
    </xf>
    <xf numFmtId="49" fontId="8" fillId="2" borderId="37" xfId="0" applyNumberFormat="1" applyFont="1" applyFill="1" applyBorder="1" applyAlignment="1">
      <alignment horizontal="center"/>
    </xf>
    <xf numFmtId="49" fontId="3" fillId="2" borderId="7" xfId="0" applyNumberFormat="1" applyFont="1" applyFill="1" applyBorder="1" applyAlignment="1">
      <alignment horizontal="left" wrapText="1"/>
    </xf>
    <xf numFmtId="0" fontId="8" fillId="2" borderId="11" xfId="0" applyNumberFormat="1" applyFont="1" applyFill="1" applyBorder="1" applyAlignment="1">
      <alignment horizontal="center"/>
    </xf>
    <xf numFmtId="0" fontId="8" fillId="2" borderId="13" xfId="0" applyNumberFormat="1" applyFont="1" applyFill="1" applyBorder="1" applyAlignment="1">
      <alignment horizontal="center"/>
    </xf>
    <xf numFmtId="49" fontId="7" fillId="2" borderId="38" xfId="0" applyNumberFormat="1" applyFont="1" applyFill="1" applyBorder="1" applyAlignment="1">
      <alignment horizontal="left" wrapText="1"/>
    </xf>
    <xf numFmtId="49" fontId="7" fillId="2" borderId="11" xfId="0" applyNumberFormat="1" applyFont="1" applyFill="1" applyBorder="1" applyAlignment="1">
      <alignment horizontal="center"/>
    </xf>
    <xf numFmtId="164" fontId="7" fillId="2" borderId="26" xfId="0" applyNumberFormat="1" applyFont="1" applyFill="1" applyBorder="1" applyAlignment="1">
      <alignment horizontal="right"/>
    </xf>
    <xf numFmtId="49" fontId="3" fillId="2" borderId="14" xfId="0" applyNumberFormat="1" applyFont="1" applyFill="1" applyBorder="1" applyAlignment="1">
      <alignment horizontal="left" wrapText="1"/>
    </xf>
    <xf numFmtId="0" fontId="3" fillId="2" borderId="8" xfId="0" applyNumberFormat="1" applyFont="1" applyFill="1" applyBorder="1" applyAlignment="1">
      <alignment horizontal="center"/>
    </xf>
    <xf numFmtId="49" fontId="7" fillId="2" borderId="15" xfId="0" applyNumberFormat="1" applyFont="1" applyFill="1" applyBorder="1" applyAlignment="1">
      <alignment horizontal="center"/>
    </xf>
    <xf numFmtId="164" fontId="3" fillId="2" borderId="39" xfId="0" applyNumberFormat="1" applyFont="1" applyFill="1" applyBorder="1" applyAlignment="1">
      <alignment horizontal="right"/>
    </xf>
    <xf numFmtId="0" fontId="7" fillId="2" borderId="18" xfId="0" applyFont="1" applyFill="1" applyBorder="1" applyAlignment="1">
      <alignment horizontal="left" wrapText="1"/>
    </xf>
    <xf numFmtId="49" fontId="4" fillId="2" borderId="40" xfId="0" applyNumberFormat="1" applyFont="1" applyFill="1" applyBorder="1" applyAlignment="1">
      <alignment horizontal="left" wrapText="1"/>
    </xf>
    <xf numFmtId="49" fontId="4" fillId="2" borderId="41" xfId="0" applyNumberFormat="1" applyFont="1" applyFill="1" applyBorder="1" applyAlignment="1">
      <alignment horizontal="center"/>
    </xf>
    <xf numFmtId="164" fontId="7" fillId="2" borderId="24" xfId="0" applyNumberFormat="1" applyFont="1" applyFill="1" applyBorder="1" applyAlignment="1">
      <alignment horizontal="right"/>
    </xf>
    <xf numFmtId="164" fontId="7" fillId="2" borderId="43" xfId="0" applyNumberFormat="1" applyFont="1" applyFill="1" applyBorder="1" applyAlignment="1">
      <alignment horizontal="right"/>
    </xf>
    <xf numFmtId="164" fontId="3" fillId="2" borderId="6" xfId="0" applyNumberFormat="1" applyFont="1" applyFill="1" applyBorder="1" applyAlignment="1">
      <alignment horizontal="right"/>
    </xf>
    <xf numFmtId="49" fontId="5" fillId="2" borderId="44" xfId="0" applyNumberFormat="1" applyFont="1" applyFill="1" applyBorder="1" applyAlignment="1">
      <alignment horizontal="left" wrapText="1"/>
    </xf>
    <xf numFmtId="164" fontId="6" fillId="2" borderId="35" xfId="0" applyNumberFormat="1" applyFont="1" applyFill="1" applyBorder="1" applyAlignment="1">
      <alignment horizontal="right"/>
    </xf>
    <xf numFmtId="164" fontId="5" fillId="2" borderId="22" xfId="0" applyNumberFormat="1" applyFont="1" applyFill="1" applyBorder="1" applyAlignment="1">
      <alignment horizontal="right"/>
    </xf>
    <xf numFmtId="165" fontId="3" fillId="2" borderId="26" xfId="0" applyNumberFormat="1" applyFont="1" applyFill="1" applyBorder="1" applyAlignment="1">
      <alignment horizontal="right"/>
    </xf>
    <xf numFmtId="164" fontId="3" fillId="2" borderId="35" xfId="0" applyNumberFormat="1" applyFont="1" applyFill="1" applyBorder="1" applyAlignment="1">
      <alignment horizontal="right"/>
    </xf>
    <xf numFmtId="0" fontId="0" fillId="2" borderId="0" xfId="0" applyFont="1" applyFill="1"/>
    <xf numFmtId="49" fontId="9" fillId="0" borderId="2" xfId="0" applyNumberFormat="1" applyFont="1" applyFill="1" applyBorder="1" applyAlignment="1">
      <alignment horizontal="center"/>
    </xf>
    <xf numFmtId="49" fontId="6" fillId="0" borderId="2" xfId="0" applyNumberFormat="1" applyFont="1" applyFill="1" applyBorder="1" applyAlignment="1">
      <alignment horizontal="center"/>
    </xf>
    <xf numFmtId="49" fontId="8" fillId="0" borderId="8" xfId="0" applyNumberFormat="1" applyFont="1" applyFill="1" applyBorder="1" applyAlignment="1">
      <alignment horizontal="center"/>
    </xf>
    <xf numFmtId="49" fontId="8" fillId="0" borderId="15" xfId="0" applyNumberFormat="1" applyFont="1" applyFill="1" applyBorder="1" applyAlignment="1">
      <alignment horizontal="center"/>
    </xf>
    <xf numFmtId="49" fontId="8" fillId="0" borderId="13" xfId="0" applyNumberFormat="1" applyFont="1" applyFill="1" applyBorder="1" applyAlignment="1">
      <alignment horizontal="center"/>
    </xf>
    <xf numFmtId="49" fontId="5" fillId="2" borderId="38" xfId="0" applyNumberFormat="1" applyFont="1" applyFill="1" applyBorder="1" applyAlignment="1">
      <alignment horizontal="left" wrapText="1"/>
    </xf>
    <xf numFmtId="2" fontId="3" fillId="2" borderId="44" xfId="0" applyNumberFormat="1" applyFont="1" applyFill="1" applyBorder="1" applyAlignment="1">
      <alignment horizontal="left" wrapText="1"/>
    </xf>
    <xf numFmtId="2" fontId="5" fillId="2" borderId="1" xfId="0" applyNumberFormat="1" applyFont="1" applyFill="1" applyBorder="1" applyAlignment="1">
      <alignment horizontal="left" wrapText="1"/>
    </xf>
    <xf numFmtId="164" fontId="8" fillId="2" borderId="16" xfId="0" applyNumberFormat="1" applyFont="1" applyFill="1" applyBorder="1" applyAlignment="1">
      <alignment horizontal="right"/>
    </xf>
    <xf numFmtId="164" fontId="4" fillId="2" borderId="42" xfId="0" applyNumberFormat="1" applyFont="1" applyFill="1" applyBorder="1" applyAlignment="1">
      <alignment horizontal="right"/>
    </xf>
    <xf numFmtId="0" fontId="13" fillId="3" borderId="45" xfId="0" applyFont="1" applyFill="1" applyBorder="1" applyAlignment="1">
      <alignment horizontal="center" vertical="center" wrapText="1"/>
    </xf>
    <xf numFmtId="0" fontId="12" fillId="4" borderId="46" xfId="0" applyFont="1" applyFill="1" applyBorder="1" applyAlignment="1">
      <alignment horizontal="center" vertical="center" wrapText="1"/>
    </xf>
    <xf numFmtId="0" fontId="14" fillId="3" borderId="47" xfId="0" applyFont="1" applyFill="1" applyBorder="1" applyAlignment="1">
      <alignment horizontal="center" vertical="center" wrapText="1"/>
    </xf>
    <xf numFmtId="0" fontId="3" fillId="4" borderId="48" xfId="0" applyFont="1" applyFill="1" applyBorder="1" applyAlignment="1">
      <alignment horizontal="center" vertical="center" wrapText="1"/>
    </xf>
    <xf numFmtId="0" fontId="15" fillId="3" borderId="49" xfId="0" applyFont="1" applyFill="1" applyBorder="1" applyAlignment="1">
      <alignment horizontal="center" vertical="center" wrapText="1"/>
    </xf>
    <xf numFmtId="0" fontId="3" fillId="2" borderId="14" xfId="0" applyNumberFormat="1" applyFont="1" applyFill="1" applyBorder="1" applyAlignment="1">
      <alignment horizontal="left" wrapText="1"/>
    </xf>
    <xf numFmtId="0" fontId="7" fillId="2" borderId="7" xfId="0" applyNumberFormat="1" applyFont="1" applyFill="1" applyBorder="1" applyAlignment="1">
      <alignment horizontal="left" wrapText="1"/>
    </xf>
    <xf numFmtId="164" fontId="3" fillId="2" borderId="31" xfId="0" applyNumberFormat="1" applyFont="1" applyFill="1" applyBorder="1" applyAlignment="1">
      <alignment horizontal="right"/>
    </xf>
    <xf numFmtId="164" fontId="8" fillId="2" borderId="31" xfId="0" applyNumberFormat="1" applyFont="1" applyFill="1" applyBorder="1" applyAlignment="1">
      <alignment horizontal="right"/>
    </xf>
    <xf numFmtId="0" fontId="10" fillId="2" borderId="0" xfId="0" applyFont="1" applyFill="1" applyAlignment="1"/>
    <xf numFmtId="49" fontId="7" fillId="2" borderId="5" xfId="0" applyNumberFormat="1" applyFont="1" applyFill="1" applyBorder="1" applyAlignment="1">
      <alignment horizontal="center"/>
    </xf>
    <xf numFmtId="164" fontId="7" fillId="2" borderId="32" xfId="0" applyNumberFormat="1" applyFont="1" applyFill="1" applyBorder="1" applyAlignment="1">
      <alignment horizontal="right"/>
    </xf>
    <xf numFmtId="49" fontId="7" fillId="2" borderId="13" xfId="0" applyNumberFormat="1" applyFont="1" applyFill="1" applyBorder="1" applyAlignment="1">
      <alignment horizontal="center"/>
    </xf>
    <xf numFmtId="0" fontId="9" fillId="2" borderId="50" xfId="0" applyFont="1" applyFill="1" applyBorder="1" applyAlignment="1">
      <alignment horizontal="left" wrapText="1"/>
    </xf>
    <xf numFmtId="0" fontId="9" fillId="2" borderId="51" xfId="0" applyFont="1" applyFill="1" applyBorder="1" applyAlignment="1">
      <alignment horizontal="left" wrapText="1"/>
    </xf>
    <xf numFmtId="0" fontId="8" fillId="2" borderId="50" xfId="0" applyFont="1" applyFill="1" applyBorder="1" applyAlignment="1">
      <alignment horizontal="left" wrapText="1"/>
    </xf>
    <xf numFmtId="164" fontId="5" fillId="2" borderId="31" xfId="0" applyNumberFormat="1" applyFont="1" applyFill="1" applyBorder="1" applyAlignment="1">
      <alignment horizontal="right"/>
    </xf>
    <xf numFmtId="49" fontId="5" fillId="2" borderId="51" xfId="0" applyNumberFormat="1" applyFont="1" applyFill="1" applyBorder="1" applyAlignment="1">
      <alignment horizontal="left" wrapText="1"/>
    </xf>
    <xf numFmtId="49" fontId="3" fillId="2" borderId="51" xfId="0" applyNumberFormat="1" applyFont="1" applyFill="1" applyBorder="1" applyAlignment="1">
      <alignment horizontal="left" wrapText="1"/>
    </xf>
    <xf numFmtId="0" fontId="10" fillId="2" borderId="0" xfId="0" applyFont="1" applyFill="1" applyAlignment="1">
      <alignment horizontal="right"/>
    </xf>
    <xf numFmtId="0" fontId="2" fillId="2" borderId="0" xfId="0" applyFont="1" applyFill="1" applyAlignment="1">
      <alignment horizontal="right"/>
    </xf>
    <xf numFmtId="49" fontId="8" fillId="0" borderId="11" xfId="0" applyNumberFormat="1" applyFont="1" applyFill="1" applyBorder="1" applyAlignment="1">
      <alignment horizontal="center"/>
    </xf>
    <xf numFmtId="164" fontId="3" fillId="2" borderId="52" xfId="0" applyNumberFormat="1" applyFont="1" applyFill="1" applyBorder="1" applyAlignment="1">
      <alignment horizontal="right"/>
    </xf>
    <xf numFmtId="164" fontId="7" fillId="2" borderId="53" xfId="0" applyNumberFormat="1" applyFont="1" applyFill="1" applyBorder="1" applyAlignment="1">
      <alignment horizontal="right"/>
    </xf>
    <xf numFmtId="164" fontId="7" fillId="2" borderId="54" xfId="0" applyNumberFormat="1" applyFont="1" applyFill="1" applyBorder="1" applyAlignment="1">
      <alignment horizontal="right"/>
    </xf>
    <xf numFmtId="164" fontId="3" fillId="2" borderId="55" xfId="0" applyNumberFormat="1" applyFont="1" applyFill="1" applyBorder="1" applyAlignment="1">
      <alignment horizontal="right"/>
    </xf>
    <xf numFmtId="164" fontId="7" fillId="2" borderId="56" xfId="0" applyNumberFormat="1" applyFont="1" applyFill="1" applyBorder="1" applyAlignment="1">
      <alignment horizontal="right"/>
    </xf>
    <xf numFmtId="164" fontId="7" fillId="2" borderId="57" xfId="0" applyNumberFormat="1" applyFont="1" applyFill="1" applyBorder="1" applyAlignment="1">
      <alignment horizontal="right"/>
    </xf>
    <xf numFmtId="0" fontId="1" fillId="2" borderId="0" xfId="0" applyFont="1" applyFill="1" applyAlignment="1">
      <alignment horizontal="right"/>
    </xf>
    <xf numFmtId="0" fontId="2" fillId="2" borderId="0" xfId="0" applyFont="1" applyFill="1" applyAlignment="1">
      <alignment horizontal="right"/>
    </xf>
    <xf numFmtId="0" fontId="11" fillId="2" borderId="0" xfId="0" applyFont="1" applyFill="1" applyAlignment="1">
      <alignment horizontal="center" wrapText="1"/>
    </xf>
    <xf numFmtId="0" fontId="10" fillId="2" borderId="0" xfId="0" applyFont="1" applyFill="1" applyAlignment="1">
      <alignment horizontal="right"/>
    </xf>
    <xf numFmtId="2" fontId="3" fillId="2" borderId="29" xfId="0" applyNumberFormat="1" applyFont="1" applyFill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234"/>
  <sheetViews>
    <sheetView showGridLines="0" tabSelected="1" view="pageBreakPreview" zoomScale="75" zoomScaleSheetLayoutView="75" workbookViewId="0">
      <selection activeCell="A5" sqref="A5:G5"/>
    </sheetView>
  </sheetViews>
  <sheetFormatPr defaultColWidth="8.85546875" defaultRowHeight="12.75"/>
  <cols>
    <col min="1" max="1" width="86" style="107" customWidth="1"/>
    <col min="2" max="2" width="18.7109375" style="1" customWidth="1"/>
    <col min="3" max="3" width="9.28515625" style="1" customWidth="1"/>
    <col min="4" max="4" width="11.7109375" style="1" customWidth="1"/>
    <col min="5" max="5" width="19.140625" style="1" customWidth="1"/>
    <col min="6" max="6" width="17" style="1" customWidth="1"/>
    <col min="7" max="7" width="21.140625" style="1" customWidth="1"/>
    <col min="8" max="16384" width="8.85546875" style="1"/>
  </cols>
  <sheetData>
    <row r="1" spans="1:7" ht="15.75" customHeight="1">
      <c r="A1" s="149" t="s">
        <v>0</v>
      </c>
      <c r="B1" s="149"/>
      <c r="C1" s="149"/>
      <c r="D1" s="149"/>
      <c r="E1" s="149"/>
      <c r="F1" s="149"/>
      <c r="G1" s="149"/>
    </row>
    <row r="2" spans="1:7" ht="15.75">
      <c r="A2" s="147" t="s">
        <v>1</v>
      </c>
      <c r="B2" s="147"/>
      <c r="C2" s="147"/>
      <c r="D2" s="147"/>
      <c r="E2" s="147"/>
      <c r="F2" s="147"/>
      <c r="G2" s="147"/>
    </row>
    <row r="3" spans="1:7" ht="15.75">
      <c r="A3" s="138"/>
      <c r="B3" s="147" t="s">
        <v>36</v>
      </c>
      <c r="C3" s="147"/>
      <c r="D3" s="147"/>
      <c r="E3" s="147"/>
      <c r="F3" s="147"/>
      <c r="G3" s="147"/>
    </row>
    <row r="4" spans="1:7" ht="15.75">
      <c r="A4" s="147" t="s">
        <v>37</v>
      </c>
      <c r="B4" s="147"/>
      <c r="C4" s="147"/>
      <c r="D4" s="147"/>
      <c r="E4" s="147"/>
      <c r="F4" s="147"/>
      <c r="G4" s="147"/>
    </row>
    <row r="5" spans="1:7" ht="15.75">
      <c r="A5" s="147" t="s">
        <v>39</v>
      </c>
      <c r="B5" s="147"/>
      <c r="C5" s="147"/>
      <c r="D5" s="147"/>
      <c r="E5" s="147"/>
      <c r="F5" s="147"/>
      <c r="G5" s="147"/>
    </row>
    <row r="6" spans="1:7" ht="15.75">
      <c r="A6" s="138"/>
      <c r="B6" s="147" t="s">
        <v>38</v>
      </c>
      <c r="C6" s="147"/>
      <c r="D6" s="147"/>
      <c r="E6" s="147"/>
      <c r="F6" s="147"/>
      <c r="G6" s="147"/>
    </row>
    <row r="7" spans="1:7" ht="15.75">
      <c r="A7" s="146" t="s">
        <v>234</v>
      </c>
      <c r="B7" s="146"/>
      <c r="C7" s="146"/>
      <c r="D7" s="146"/>
      <c r="E7" s="146"/>
      <c r="F7" s="146"/>
      <c r="G7" s="146"/>
    </row>
    <row r="8" spans="1:7" ht="15.75">
      <c r="B8" s="147" t="s">
        <v>170</v>
      </c>
      <c r="C8" s="147"/>
      <c r="D8" s="147"/>
      <c r="E8" s="147"/>
      <c r="F8" s="147"/>
      <c r="G8" s="147"/>
    </row>
    <row r="9" spans="1:7" ht="15.75">
      <c r="B9" s="147" t="s">
        <v>235</v>
      </c>
      <c r="C9" s="147"/>
      <c r="D9" s="147"/>
      <c r="E9" s="147"/>
      <c r="F9" s="147"/>
      <c r="G9" s="147"/>
    </row>
    <row r="10" spans="1:7" ht="15.75">
      <c r="B10" s="138"/>
      <c r="C10" s="138"/>
      <c r="D10" s="147" t="s">
        <v>271</v>
      </c>
      <c r="E10" s="147"/>
      <c r="F10" s="147"/>
      <c r="G10" s="147"/>
    </row>
    <row r="11" spans="1:7" ht="15.75">
      <c r="B11" s="137"/>
      <c r="C11" s="137"/>
      <c r="D11" s="127"/>
      <c r="E11" s="127"/>
      <c r="F11" s="127"/>
      <c r="G11" s="127"/>
    </row>
    <row r="12" spans="1:7" ht="97.5" customHeight="1">
      <c r="A12" s="148" t="s">
        <v>217</v>
      </c>
      <c r="B12" s="148"/>
      <c r="C12" s="148"/>
      <c r="D12" s="148"/>
      <c r="E12" s="148"/>
      <c r="F12" s="148"/>
      <c r="G12" s="148"/>
    </row>
    <row r="13" spans="1:7" ht="14.1" customHeight="1" thickBot="1"/>
    <row r="14" spans="1:7" ht="43.5" customHeight="1" thickTop="1" thickBot="1">
      <c r="A14" s="119" t="s">
        <v>2</v>
      </c>
      <c r="B14" s="120" t="s">
        <v>3</v>
      </c>
      <c r="C14" s="120" t="s">
        <v>4</v>
      </c>
      <c r="D14" s="120" t="s">
        <v>216</v>
      </c>
      <c r="E14" s="118" t="s">
        <v>213</v>
      </c>
      <c r="F14" s="118" t="s">
        <v>214</v>
      </c>
      <c r="G14" s="118" t="s">
        <v>215</v>
      </c>
    </row>
    <row r="15" spans="1:7" ht="17.649999999999999" customHeight="1" thickTop="1" thickBot="1">
      <c r="A15" s="121">
        <v>1</v>
      </c>
      <c r="B15" s="122">
        <v>2</v>
      </c>
      <c r="C15" s="122">
        <v>3</v>
      </c>
      <c r="D15" s="122">
        <v>4</v>
      </c>
      <c r="E15" s="122">
        <v>5</v>
      </c>
      <c r="F15" s="122">
        <v>6</v>
      </c>
      <c r="G15" s="122">
        <v>7</v>
      </c>
    </row>
    <row r="16" spans="1:7" ht="88.5" customHeight="1" thickTop="1">
      <c r="A16" s="8" t="s">
        <v>227</v>
      </c>
      <c r="B16" s="3" t="s">
        <v>57</v>
      </c>
      <c r="C16" s="3"/>
      <c r="D16" s="3"/>
      <c r="E16" s="4">
        <f>E17+E26+E31</f>
        <v>281.2</v>
      </c>
      <c r="F16" s="4">
        <f>F17+F26+F31</f>
        <v>275.60000000000002</v>
      </c>
      <c r="G16" s="4">
        <f>G17+G26+G31</f>
        <v>285.60000000000002</v>
      </c>
    </row>
    <row r="17" spans="1:7" ht="66" customHeight="1">
      <c r="A17" s="8" t="s">
        <v>228</v>
      </c>
      <c r="B17" s="9" t="s">
        <v>59</v>
      </c>
      <c r="C17" s="9"/>
      <c r="D17" s="9"/>
      <c r="E17" s="10">
        <f>E18+E22</f>
        <v>191.2</v>
      </c>
      <c r="F17" s="10">
        <f t="shared" ref="F17:G17" si="0">F18+F22</f>
        <v>195.6</v>
      </c>
      <c r="G17" s="10">
        <f t="shared" si="0"/>
        <v>195.6</v>
      </c>
    </row>
    <row r="18" spans="1:7" ht="45" customHeight="1">
      <c r="A18" s="8" t="s">
        <v>229</v>
      </c>
      <c r="B18" s="9" t="s">
        <v>58</v>
      </c>
      <c r="C18" s="9"/>
      <c r="D18" s="9"/>
      <c r="E18" s="10">
        <f>E19</f>
        <v>139.6</v>
      </c>
      <c r="F18" s="10">
        <f t="shared" ref="F18:G18" si="1">F19</f>
        <v>144</v>
      </c>
      <c r="G18" s="10">
        <f t="shared" si="1"/>
        <v>144</v>
      </c>
    </row>
    <row r="19" spans="1:7" ht="33.6" customHeight="1">
      <c r="A19" s="123" t="s">
        <v>230</v>
      </c>
      <c r="B19" s="11" t="s">
        <v>209</v>
      </c>
      <c r="C19" s="11"/>
      <c r="D19" s="11"/>
      <c r="E19" s="12">
        <f t="shared" ref="E19:F20" si="2">E20</f>
        <v>139.6</v>
      </c>
      <c r="F19" s="12">
        <f t="shared" si="2"/>
        <v>144</v>
      </c>
      <c r="G19" s="12">
        <f>G20</f>
        <v>144</v>
      </c>
    </row>
    <row r="20" spans="1:7" ht="33.6" customHeight="1">
      <c r="A20" s="6" t="s">
        <v>200</v>
      </c>
      <c r="B20" s="13" t="s">
        <v>209</v>
      </c>
      <c r="C20" s="13" t="s">
        <v>199</v>
      </c>
      <c r="D20" s="13"/>
      <c r="E20" s="14">
        <f t="shared" si="2"/>
        <v>139.6</v>
      </c>
      <c r="F20" s="14">
        <f t="shared" si="2"/>
        <v>144</v>
      </c>
      <c r="G20" s="14">
        <f>G21</f>
        <v>144</v>
      </c>
    </row>
    <row r="21" spans="1:7" ht="32.25" customHeight="1">
      <c r="A21" s="15" t="s">
        <v>218</v>
      </c>
      <c r="B21" s="16" t="s">
        <v>209</v>
      </c>
      <c r="C21" s="16" t="s">
        <v>199</v>
      </c>
      <c r="D21" s="16" t="s">
        <v>17</v>
      </c>
      <c r="E21" s="17">
        <v>139.6</v>
      </c>
      <c r="F21" s="17">
        <v>144</v>
      </c>
      <c r="G21" s="17">
        <v>144</v>
      </c>
    </row>
    <row r="22" spans="1:7" ht="33.6" customHeight="1">
      <c r="A22" s="18" t="s">
        <v>62</v>
      </c>
      <c r="B22" s="9" t="s">
        <v>61</v>
      </c>
      <c r="C22" s="19"/>
      <c r="D22" s="19"/>
      <c r="E22" s="20">
        <f t="shared" ref="E22:F24" si="3">E23</f>
        <v>51.6</v>
      </c>
      <c r="F22" s="20">
        <f t="shared" si="3"/>
        <v>51.6</v>
      </c>
      <c r="G22" s="20">
        <f>G23</f>
        <v>51.6</v>
      </c>
    </row>
    <row r="23" spans="1:7" ht="54" customHeight="1">
      <c r="A23" s="21" t="s">
        <v>220</v>
      </c>
      <c r="B23" s="22" t="s">
        <v>60</v>
      </c>
      <c r="C23" s="22"/>
      <c r="D23" s="22"/>
      <c r="E23" s="23">
        <f t="shared" si="3"/>
        <v>51.6</v>
      </c>
      <c r="F23" s="23">
        <f t="shared" si="3"/>
        <v>51.6</v>
      </c>
      <c r="G23" s="23">
        <f>G24</f>
        <v>51.6</v>
      </c>
    </row>
    <row r="24" spans="1:7" ht="18" customHeight="1">
      <c r="A24" s="24" t="s">
        <v>198</v>
      </c>
      <c r="B24" s="13" t="s">
        <v>60</v>
      </c>
      <c r="C24" s="13" t="s">
        <v>197</v>
      </c>
      <c r="D24" s="13"/>
      <c r="E24" s="25">
        <f t="shared" si="3"/>
        <v>51.6</v>
      </c>
      <c r="F24" s="25">
        <f t="shared" si="3"/>
        <v>51.6</v>
      </c>
      <c r="G24" s="25">
        <f>G25</f>
        <v>51.6</v>
      </c>
    </row>
    <row r="25" spans="1:7" ht="38.25" customHeight="1">
      <c r="A25" s="15" t="s">
        <v>219</v>
      </c>
      <c r="B25" s="16" t="s">
        <v>60</v>
      </c>
      <c r="C25" s="16" t="s">
        <v>197</v>
      </c>
      <c r="D25" s="16" t="s">
        <v>18</v>
      </c>
      <c r="E25" s="26">
        <v>51.6</v>
      </c>
      <c r="F25" s="26">
        <v>51.6</v>
      </c>
      <c r="G25" s="26">
        <v>51.6</v>
      </c>
    </row>
    <row r="26" spans="1:7" ht="52.5" customHeight="1">
      <c r="A26" s="27" t="s">
        <v>63</v>
      </c>
      <c r="B26" s="28" t="s">
        <v>64</v>
      </c>
      <c r="C26" s="28"/>
      <c r="D26" s="28"/>
      <c r="E26" s="29">
        <f t="shared" ref="E26:F26" si="4">E28</f>
        <v>80</v>
      </c>
      <c r="F26" s="29">
        <f t="shared" si="4"/>
        <v>70</v>
      </c>
      <c r="G26" s="29">
        <f>G28</f>
        <v>80</v>
      </c>
    </row>
    <row r="27" spans="1:7" ht="30.75" customHeight="1">
      <c r="A27" s="30" t="s">
        <v>65</v>
      </c>
      <c r="B27" s="28" t="s">
        <v>66</v>
      </c>
      <c r="C27" s="31"/>
      <c r="D27" s="31"/>
      <c r="E27" s="32">
        <f t="shared" ref="E27:F29" si="5">E28</f>
        <v>80</v>
      </c>
      <c r="F27" s="32">
        <f t="shared" si="5"/>
        <v>70</v>
      </c>
      <c r="G27" s="32">
        <f>G28</f>
        <v>80</v>
      </c>
    </row>
    <row r="28" spans="1:7" ht="34.5" customHeight="1">
      <c r="A28" s="33" t="s">
        <v>67</v>
      </c>
      <c r="B28" s="34" t="s">
        <v>68</v>
      </c>
      <c r="C28" s="34"/>
      <c r="D28" s="34"/>
      <c r="E28" s="35">
        <f t="shared" si="5"/>
        <v>80</v>
      </c>
      <c r="F28" s="35">
        <f t="shared" si="5"/>
        <v>70</v>
      </c>
      <c r="G28" s="35">
        <f>G29</f>
        <v>80</v>
      </c>
    </row>
    <row r="29" spans="1:7" ht="33.6" customHeight="1">
      <c r="A29" s="6" t="s">
        <v>200</v>
      </c>
      <c r="B29" s="13" t="s">
        <v>68</v>
      </c>
      <c r="C29" s="13" t="s">
        <v>199</v>
      </c>
      <c r="D29" s="13"/>
      <c r="E29" s="14">
        <f t="shared" si="5"/>
        <v>80</v>
      </c>
      <c r="F29" s="14">
        <f t="shared" si="5"/>
        <v>70</v>
      </c>
      <c r="G29" s="14">
        <f>G30</f>
        <v>80</v>
      </c>
    </row>
    <row r="30" spans="1:7" ht="39" customHeight="1">
      <c r="A30" s="15" t="s">
        <v>219</v>
      </c>
      <c r="B30" s="16" t="s">
        <v>68</v>
      </c>
      <c r="C30" s="16" t="s">
        <v>199</v>
      </c>
      <c r="D30" s="16" t="s">
        <v>18</v>
      </c>
      <c r="E30" s="17">
        <v>80</v>
      </c>
      <c r="F30" s="17">
        <v>70</v>
      </c>
      <c r="G30" s="17">
        <v>80</v>
      </c>
    </row>
    <row r="31" spans="1:7" ht="63" customHeight="1">
      <c r="A31" s="27" t="s">
        <v>110</v>
      </c>
      <c r="B31" s="28" t="s">
        <v>108</v>
      </c>
      <c r="C31" s="28"/>
      <c r="D31" s="28"/>
      <c r="E31" s="29">
        <f t="shared" ref="E31:F31" si="6">E33</f>
        <v>10</v>
      </c>
      <c r="F31" s="29">
        <f t="shared" si="6"/>
        <v>10</v>
      </c>
      <c r="G31" s="29">
        <f>G33</f>
        <v>10</v>
      </c>
    </row>
    <row r="32" spans="1:7" ht="66" customHeight="1">
      <c r="A32" s="30" t="s">
        <v>150</v>
      </c>
      <c r="B32" s="28" t="s">
        <v>109</v>
      </c>
      <c r="C32" s="31"/>
      <c r="D32" s="31"/>
      <c r="E32" s="32">
        <f t="shared" ref="E32:F34" si="7">E33</f>
        <v>10</v>
      </c>
      <c r="F32" s="32">
        <f t="shared" si="7"/>
        <v>10</v>
      </c>
      <c r="G32" s="32">
        <f>G33</f>
        <v>10</v>
      </c>
    </row>
    <row r="33" spans="1:7" ht="39" customHeight="1">
      <c r="A33" s="33" t="s">
        <v>149</v>
      </c>
      <c r="B33" s="34" t="s">
        <v>111</v>
      </c>
      <c r="C33" s="34"/>
      <c r="D33" s="34"/>
      <c r="E33" s="35">
        <f t="shared" si="7"/>
        <v>10</v>
      </c>
      <c r="F33" s="35">
        <f t="shared" si="7"/>
        <v>10</v>
      </c>
      <c r="G33" s="35">
        <f>G34</f>
        <v>10</v>
      </c>
    </row>
    <row r="34" spans="1:7" ht="33.75" customHeight="1">
      <c r="A34" s="6" t="s">
        <v>200</v>
      </c>
      <c r="B34" s="13" t="s">
        <v>111</v>
      </c>
      <c r="C34" s="13" t="s">
        <v>199</v>
      </c>
      <c r="D34" s="13"/>
      <c r="E34" s="14">
        <f t="shared" si="7"/>
        <v>10</v>
      </c>
      <c r="F34" s="14">
        <f t="shared" si="7"/>
        <v>10</v>
      </c>
      <c r="G34" s="14">
        <f>G35</f>
        <v>10</v>
      </c>
    </row>
    <row r="35" spans="1:7" ht="24.75" customHeight="1">
      <c r="A35" s="15" t="s">
        <v>19</v>
      </c>
      <c r="B35" s="16" t="s">
        <v>111</v>
      </c>
      <c r="C35" s="16" t="s">
        <v>199</v>
      </c>
      <c r="D35" s="16" t="s">
        <v>56</v>
      </c>
      <c r="E35" s="17">
        <v>10</v>
      </c>
      <c r="F35" s="17">
        <v>10</v>
      </c>
      <c r="G35" s="17">
        <v>10</v>
      </c>
    </row>
    <row r="36" spans="1:7" ht="63">
      <c r="A36" s="36" t="s">
        <v>48</v>
      </c>
      <c r="B36" s="37" t="s">
        <v>69</v>
      </c>
      <c r="C36" s="38"/>
      <c r="D36" s="37"/>
      <c r="E36" s="4">
        <f t="shared" ref="E36:F37" si="8">E37</f>
        <v>1150.2</v>
      </c>
      <c r="F36" s="4">
        <f t="shared" si="8"/>
        <v>828.2</v>
      </c>
      <c r="G36" s="4">
        <f>G37</f>
        <v>1028.2</v>
      </c>
    </row>
    <row r="37" spans="1:7" ht="60">
      <c r="A37" s="39" t="s">
        <v>70</v>
      </c>
      <c r="B37" s="28" t="s">
        <v>71</v>
      </c>
      <c r="C37" s="28"/>
      <c r="D37" s="28"/>
      <c r="E37" s="29">
        <f t="shared" si="8"/>
        <v>1150.2</v>
      </c>
      <c r="F37" s="29">
        <f t="shared" si="8"/>
        <v>828.2</v>
      </c>
      <c r="G37" s="29">
        <f>G38</f>
        <v>1028.2</v>
      </c>
    </row>
    <row r="38" spans="1:7" ht="45">
      <c r="A38" s="40" t="s">
        <v>73</v>
      </c>
      <c r="B38" s="28" t="s">
        <v>72</v>
      </c>
      <c r="C38" s="31"/>
      <c r="D38" s="31"/>
      <c r="E38" s="32">
        <f>E39+E42</f>
        <v>1150.2</v>
      </c>
      <c r="F38" s="32">
        <f t="shared" ref="F38:G38" si="9">F39+F42</f>
        <v>828.2</v>
      </c>
      <c r="G38" s="32">
        <f t="shared" si="9"/>
        <v>1028.2</v>
      </c>
    </row>
    <row r="39" spans="1:7" ht="30" customHeight="1">
      <c r="A39" s="33" t="s">
        <v>74</v>
      </c>
      <c r="B39" s="34" t="s">
        <v>75</v>
      </c>
      <c r="C39" s="34"/>
      <c r="D39" s="34"/>
      <c r="E39" s="35">
        <f t="shared" ref="E39:F40" si="10">E40</f>
        <v>889.8</v>
      </c>
      <c r="F39" s="35">
        <f t="shared" si="10"/>
        <v>828.2</v>
      </c>
      <c r="G39" s="35">
        <f>G40</f>
        <v>1028.2</v>
      </c>
    </row>
    <row r="40" spans="1:7" ht="30">
      <c r="A40" s="6" t="s">
        <v>200</v>
      </c>
      <c r="B40" s="13" t="s">
        <v>76</v>
      </c>
      <c r="C40" s="13" t="s">
        <v>199</v>
      </c>
      <c r="D40" s="13"/>
      <c r="E40" s="14">
        <f t="shared" si="10"/>
        <v>889.8</v>
      </c>
      <c r="F40" s="14">
        <f t="shared" si="10"/>
        <v>828.2</v>
      </c>
      <c r="G40" s="14">
        <f>G41</f>
        <v>1028.2</v>
      </c>
    </row>
    <row r="41" spans="1:7" ht="27.75" customHeight="1">
      <c r="A41" s="15" t="s">
        <v>34</v>
      </c>
      <c r="B41" s="16" t="s">
        <v>75</v>
      </c>
      <c r="C41" s="16" t="s">
        <v>199</v>
      </c>
      <c r="D41" s="16" t="s">
        <v>35</v>
      </c>
      <c r="E41" s="17">
        <f>817.8+12+60</f>
        <v>889.8</v>
      </c>
      <c r="F41" s="17">
        <v>828.2</v>
      </c>
      <c r="G41" s="17">
        <v>1028.2</v>
      </c>
    </row>
    <row r="42" spans="1:7" ht="33" customHeight="1">
      <c r="A42" s="33" t="s">
        <v>232</v>
      </c>
      <c r="B42" s="34" t="s">
        <v>233</v>
      </c>
      <c r="C42" s="80"/>
      <c r="D42" s="80"/>
      <c r="E42" s="125">
        <f>E43</f>
        <v>260.40000000000003</v>
      </c>
      <c r="F42" s="125">
        <v>0</v>
      </c>
      <c r="G42" s="125">
        <v>0</v>
      </c>
    </row>
    <row r="43" spans="1:7" ht="33.75" customHeight="1">
      <c r="A43" s="6" t="s">
        <v>200</v>
      </c>
      <c r="B43" s="16" t="s">
        <v>233</v>
      </c>
      <c r="C43" s="80" t="s">
        <v>199</v>
      </c>
      <c r="D43" s="80"/>
      <c r="E43" s="126">
        <f>E44</f>
        <v>260.40000000000003</v>
      </c>
      <c r="F43" s="126">
        <v>0</v>
      </c>
      <c r="G43" s="126">
        <v>0</v>
      </c>
    </row>
    <row r="44" spans="1:7" ht="33.75" customHeight="1">
      <c r="A44" s="15" t="s">
        <v>34</v>
      </c>
      <c r="B44" s="16" t="s">
        <v>233</v>
      </c>
      <c r="C44" s="80" t="s">
        <v>199</v>
      </c>
      <c r="D44" s="80" t="s">
        <v>35</v>
      </c>
      <c r="E44" s="126">
        <f>258.3+2.1</f>
        <v>260.40000000000003</v>
      </c>
      <c r="F44" s="126">
        <v>0</v>
      </c>
      <c r="G44" s="126">
        <v>0</v>
      </c>
    </row>
    <row r="45" spans="1:7" ht="46.5" customHeight="1">
      <c r="A45" s="42" t="s">
        <v>221</v>
      </c>
      <c r="B45" s="43" t="s">
        <v>77</v>
      </c>
      <c r="C45" s="44"/>
      <c r="D45" s="43"/>
      <c r="E45" s="45">
        <f t="shared" ref="E45:F48" si="11">E46</f>
        <v>0</v>
      </c>
      <c r="F45" s="45">
        <f t="shared" si="11"/>
        <v>60</v>
      </c>
      <c r="G45" s="45">
        <f>G46</f>
        <v>60</v>
      </c>
    </row>
    <row r="46" spans="1:7" ht="54.75" customHeight="1">
      <c r="A46" s="42" t="s">
        <v>79</v>
      </c>
      <c r="B46" s="43" t="s">
        <v>78</v>
      </c>
      <c r="C46" s="46"/>
      <c r="D46" s="47"/>
      <c r="E46" s="20">
        <f t="shared" si="11"/>
        <v>0</v>
      </c>
      <c r="F46" s="20">
        <f t="shared" si="11"/>
        <v>60</v>
      </c>
      <c r="G46" s="20">
        <f>G47</f>
        <v>60</v>
      </c>
    </row>
    <row r="47" spans="1:7" ht="56.25" customHeight="1">
      <c r="A47" s="41" t="s">
        <v>80</v>
      </c>
      <c r="B47" s="34" t="s">
        <v>81</v>
      </c>
      <c r="C47" s="34"/>
      <c r="D47" s="34"/>
      <c r="E47" s="35">
        <f t="shared" si="11"/>
        <v>0</v>
      </c>
      <c r="F47" s="35">
        <f t="shared" si="11"/>
        <v>60</v>
      </c>
      <c r="G47" s="35">
        <f>G48</f>
        <v>60</v>
      </c>
    </row>
    <row r="48" spans="1:7" ht="27.75" customHeight="1">
      <c r="A48" s="24" t="s">
        <v>190</v>
      </c>
      <c r="B48" s="13" t="s">
        <v>81</v>
      </c>
      <c r="C48" s="13" t="s">
        <v>189</v>
      </c>
      <c r="D48" s="13"/>
      <c r="E48" s="48">
        <f t="shared" si="11"/>
        <v>0</v>
      </c>
      <c r="F48" s="48">
        <f t="shared" si="11"/>
        <v>60</v>
      </c>
      <c r="G48" s="48">
        <f>G49</f>
        <v>60</v>
      </c>
    </row>
    <row r="49" spans="1:7" ht="33.75" customHeight="1">
      <c r="A49" s="15" t="s">
        <v>19</v>
      </c>
      <c r="B49" s="16" t="s">
        <v>81</v>
      </c>
      <c r="C49" s="16" t="s">
        <v>189</v>
      </c>
      <c r="D49" s="16" t="s">
        <v>20</v>
      </c>
      <c r="E49" s="49">
        <v>0</v>
      </c>
      <c r="F49" s="49">
        <v>60</v>
      </c>
      <c r="G49" s="49">
        <v>60</v>
      </c>
    </row>
    <row r="50" spans="1:7" ht="67.5" customHeight="1">
      <c r="A50" s="50" t="s">
        <v>51</v>
      </c>
      <c r="B50" s="3" t="s">
        <v>82</v>
      </c>
      <c r="C50" s="3"/>
      <c r="D50" s="3"/>
      <c r="E50" s="51">
        <f>E51+E63</f>
        <v>20052.5</v>
      </c>
      <c r="F50" s="51">
        <f>F51+F63</f>
        <v>17931.2</v>
      </c>
      <c r="G50" s="51">
        <f>G51+G63</f>
        <v>19123.699999999997</v>
      </c>
    </row>
    <row r="51" spans="1:7" ht="52.5" customHeight="1">
      <c r="A51" s="27" t="s">
        <v>83</v>
      </c>
      <c r="B51" s="28" t="s">
        <v>84</v>
      </c>
      <c r="C51" s="52"/>
      <c r="D51" s="28"/>
      <c r="E51" s="53">
        <f>E52</f>
        <v>19798.900000000001</v>
      </c>
      <c r="F51" s="53">
        <f t="shared" ref="F51:G51" si="12">F52</f>
        <v>17751.2</v>
      </c>
      <c r="G51" s="53">
        <f t="shared" si="12"/>
        <v>18948.699999999997</v>
      </c>
    </row>
    <row r="52" spans="1:7" ht="30.75" customHeight="1">
      <c r="A52" s="27" t="s">
        <v>88</v>
      </c>
      <c r="B52" s="28" t="s">
        <v>87</v>
      </c>
      <c r="C52" s="52"/>
      <c r="D52" s="28"/>
      <c r="E52" s="29">
        <f>E53+E60</f>
        <v>19798.900000000001</v>
      </c>
      <c r="F52" s="29">
        <f t="shared" ref="F52:G52" si="13">F53+F60</f>
        <v>17751.2</v>
      </c>
      <c r="G52" s="29">
        <f t="shared" si="13"/>
        <v>18948.699999999997</v>
      </c>
    </row>
    <row r="53" spans="1:7" ht="30.75" customHeight="1">
      <c r="A53" s="54" t="s">
        <v>85</v>
      </c>
      <c r="B53" s="55" t="s">
        <v>86</v>
      </c>
      <c r="C53" s="55"/>
      <c r="D53" s="55"/>
      <c r="E53" s="12">
        <f t="shared" ref="E53:F53" si="14">E54+E56+E58</f>
        <v>14023.8</v>
      </c>
      <c r="F53" s="12">
        <f t="shared" si="14"/>
        <v>17751.2</v>
      </c>
      <c r="G53" s="12">
        <f>G54+G56+G58</f>
        <v>18948.699999999997</v>
      </c>
    </row>
    <row r="54" spans="1:7" ht="30.75" customHeight="1">
      <c r="A54" s="56" t="s">
        <v>196</v>
      </c>
      <c r="B54" s="57" t="s">
        <v>86</v>
      </c>
      <c r="C54" s="57" t="s">
        <v>195</v>
      </c>
      <c r="D54" s="57"/>
      <c r="E54" s="58">
        <f t="shared" ref="E54:F54" si="15">E55</f>
        <v>8944.4</v>
      </c>
      <c r="F54" s="58">
        <f t="shared" si="15"/>
        <v>12158.9</v>
      </c>
      <c r="G54" s="58">
        <f>G55</f>
        <v>12719.8</v>
      </c>
    </row>
    <row r="55" spans="1:7" ht="30.75" customHeight="1">
      <c r="A55" s="15" t="s">
        <v>27</v>
      </c>
      <c r="B55" s="16" t="s">
        <v>86</v>
      </c>
      <c r="C55" s="16" t="s">
        <v>195</v>
      </c>
      <c r="D55" s="16" t="s">
        <v>28</v>
      </c>
      <c r="E55" s="26">
        <f>9723.4-779</f>
        <v>8944.4</v>
      </c>
      <c r="F55" s="26">
        <f>9971.4+2187.5</f>
        <v>12158.9</v>
      </c>
      <c r="G55" s="26">
        <f>10532.3+2187.5</f>
        <v>12719.8</v>
      </c>
    </row>
    <row r="56" spans="1:7" ht="30.75" customHeight="1">
      <c r="A56" s="6" t="s">
        <v>200</v>
      </c>
      <c r="B56" s="57" t="s">
        <v>86</v>
      </c>
      <c r="C56" s="57" t="s">
        <v>199</v>
      </c>
      <c r="D56" s="57"/>
      <c r="E56" s="58">
        <f t="shared" ref="E56:F56" si="16">E57</f>
        <v>4880.3999999999996</v>
      </c>
      <c r="F56" s="58">
        <f t="shared" si="16"/>
        <v>5412.3</v>
      </c>
      <c r="G56" s="58">
        <f>G57</f>
        <v>6048.9</v>
      </c>
    </row>
    <row r="57" spans="1:7" ht="30.75" customHeight="1">
      <c r="A57" s="15" t="s">
        <v>27</v>
      </c>
      <c r="B57" s="16" t="s">
        <v>86</v>
      </c>
      <c r="C57" s="16" t="s">
        <v>199</v>
      </c>
      <c r="D57" s="16" t="s">
        <v>28</v>
      </c>
      <c r="E57" s="26">
        <f>5300.4-420</f>
        <v>4880.3999999999996</v>
      </c>
      <c r="F57" s="26">
        <v>5412.3</v>
      </c>
      <c r="G57" s="26">
        <v>6048.9</v>
      </c>
    </row>
    <row r="58" spans="1:7" ht="21.75" customHeight="1">
      <c r="A58" s="56" t="s">
        <v>190</v>
      </c>
      <c r="B58" s="57" t="s">
        <v>86</v>
      </c>
      <c r="C58" s="57" t="s">
        <v>189</v>
      </c>
      <c r="D58" s="57"/>
      <c r="E58" s="58">
        <f t="shared" ref="E58:F58" si="17">E59</f>
        <v>199</v>
      </c>
      <c r="F58" s="58">
        <f t="shared" si="17"/>
        <v>180</v>
      </c>
      <c r="G58" s="58">
        <f>G59</f>
        <v>180</v>
      </c>
    </row>
    <row r="59" spans="1:7" ht="30.75" customHeight="1">
      <c r="A59" s="15" t="s">
        <v>27</v>
      </c>
      <c r="B59" s="16" t="s">
        <v>86</v>
      </c>
      <c r="C59" s="16" t="s">
        <v>189</v>
      </c>
      <c r="D59" s="16" t="s">
        <v>28</v>
      </c>
      <c r="E59" s="26">
        <v>199</v>
      </c>
      <c r="F59" s="26">
        <v>180</v>
      </c>
      <c r="G59" s="26">
        <v>180</v>
      </c>
    </row>
    <row r="60" spans="1:7" ht="84.75" customHeight="1">
      <c r="A60" s="124" t="s">
        <v>224</v>
      </c>
      <c r="B60" s="34" t="s">
        <v>164</v>
      </c>
      <c r="C60" s="19"/>
      <c r="D60" s="19"/>
      <c r="E60" s="116">
        <f t="shared" ref="E60:F61" si="18">E61</f>
        <v>5775.1</v>
      </c>
      <c r="F60" s="116">
        <f t="shared" si="18"/>
        <v>0</v>
      </c>
      <c r="G60" s="116">
        <f>G61</f>
        <v>0</v>
      </c>
    </row>
    <row r="61" spans="1:7" ht="30.75" customHeight="1">
      <c r="A61" s="56" t="s">
        <v>196</v>
      </c>
      <c r="B61" s="57" t="s">
        <v>164</v>
      </c>
      <c r="C61" s="57" t="s">
        <v>195</v>
      </c>
      <c r="D61" s="57"/>
      <c r="E61" s="58">
        <f t="shared" si="18"/>
        <v>5775.1</v>
      </c>
      <c r="F61" s="58">
        <f t="shared" si="18"/>
        <v>0</v>
      </c>
      <c r="G61" s="58">
        <f>G62</f>
        <v>0</v>
      </c>
    </row>
    <row r="62" spans="1:7" ht="30.75" customHeight="1">
      <c r="A62" s="15" t="s">
        <v>27</v>
      </c>
      <c r="B62" s="16" t="s">
        <v>164</v>
      </c>
      <c r="C62" s="16" t="s">
        <v>195</v>
      </c>
      <c r="D62" s="16" t="s">
        <v>28</v>
      </c>
      <c r="E62" s="26">
        <v>5775.1</v>
      </c>
      <c r="F62" s="26">
        <v>0</v>
      </c>
      <c r="G62" s="26">
        <v>0</v>
      </c>
    </row>
    <row r="63" spans="1:7" ht="63.75" customHeight="1">
      <c r="A63" s="27" t="s">
        <v>89</v>
      </c>
      <c r="B63" s="28" t="s">
        <v>90</v>
      </c>
      <c r="C63" s="52"/>
      <c r="D63" s="28"/>
      <c r="E63" s="53">
        <f t="shared" ref="E63:F64" si="19">E64</f>
        <v>253.6</v>
      </c>
      <c r="F63" s="53">
        <f t="shared" si="19"/>
        <v>180</v>
      </c>
      <c r="G63" s="53">
        <f>G64</f>
        <v>175</v>
      </c>
    </row>
    <row r="64" spans="1:7" ht="36" customHeight="1">
      <c r="A64" s="30" t="s">
        <v>93</v>
      </c>
      <c r="B64" s="28" t="s">
        <v>91</v>
      </c>
      <c r="C64" s="60"/>
      <c r="D64" s="31"/>
      <c r="E64" s="61">
        <f t="shared" si="19"/>
        <v>253.6</v>
      </c>
      <c r="F64" s="61">
        <f t="shared" si="19"/>
        <v>180</v>
      </c>
      <c r="G64" s="61">
        <f>G65</f>
        <v>175</v>
      </c>
    </row>
    <row r="65" spans="1:7" ht="30.75" customHeight="1">
      <c r="A65" s="33" t="s">
        <v>92</v>
      </c>
      <c r="B65" s="34" t="s">
        <v>94</v>
      </c>
      <c r="C65" s="34"/>
      <c r="D65" s="34"/>
      <c r="E65" s="62">
        <f t="shared" ref="E65:F65" si="20">E68+E66</f>
        <v>253.6</v>
      </c>
      <c r="F65" s="62">
        <f t="shared" si="20"/>
        <v>180</v>
      </c>
      <c r="G65" s="62">
        <f>G68+G66</f>
        <v>175</v>
      </c>
    </row>
    <row r="66" spans="1:7" ht="30.75" customHeight="1">
      <c r="A66" s="59" t="s">
        <v>196</v>
      </c>
      <c r="B66" s="13" t="s">
        <v>94</v>
      </c>
      <c r="C66" s="13" t="s">
        <v>195</v>
      </c>
      <c r="D66" s="13"/>
      <c r="E66" s="63">
        <f t="shared" ref="E66:F66" si="21">E67</f>
        <v>19</v>
      </c>
      <c r="F66" s="63">
        <f t="shared" si="21"/>
        <v>20</v>
      </c>
      <c r="G66" s="63">
        <f>G67</f>
        <v>20</v>
      </c>
    </row>
    <row r="67" spans="1:7" ht="27.75" customHeight="1">
      <c r="A67" s="7" t="s">
        <v>50</v>
      </c>
      <c r="B67" s="16" t="s">
        <v>94</v>
      </c>
      <c r="C67" s="16" t="s">
        <v>195</v>
      </c>
      <c r="D67" s="16" t="s">
        <v>49</v>
      </c>
      <c r="E67" s="64">
        <v>19</v>
      </c>
      <c r="F67" s="64">
        <v>20</v>
      </c>
      <c r="G67" s="64">
        <v>20</v>
      </c>
    </row>
    <row r="68" spans="1:7" ht="41.25" customHeight="1">
      <c r="A68" s="6" t="s">
        <v>200</v>
      </c>
      <c r="B68" s="13" t="s">
        <v>94</v>
      </c>
      <c r="C68" s="57" t="s">
        <v>199</v>
      </c>
      <c r="D68" s="13"/>
      <c r="E68" s="63">
        <f t="shared" ref="E68:F68" si="22">E69</f>
        <v>234.6</v>
      </c>
      <c r="F68" s="63">
        <f t="shared" si="22"/>
        <v>160</v>
      </c>
      <c r="G68" s="63">
        <f>G69</f>
        <v>155</v>
      </c>
    </row>
    <row r="69" spans="1:7" ht="30.75" customHeight="1">
      <c r="A69" s="7" t="s">
        <v>50</v>
      </c>
      <c r="B69" s="16" t="s">
        <v>94</v>
      </c>
      <c r="C69" s="16" t="s">
        <v>199</v>
      </c>
      <c r="D69" s="16" t="s">
        <v>49</v>
      </c>
      <c r="E69" s="64">
        <f>180+54.6</f>
        <v>234.6</v>
      </c>
      <c r="F69" s="64">
        <v>160</v>
      </c>
      <c r="G69" s="64">
        <v>155</v>
      </c>
    </row>
    <row r="70" spans="1:7" ht="64.5" customHeight="1">
      <c r="A70" s="131" t="s">
        <v>245</v>
      </c>
      <c r="B70" s="28" t="s">
        <v>241</v>
      </c>
      <c r="C70" s="52"/>
      <c r="D70" s="28"/>
      <c r="E70" s="53">
        <f t="shared" ref="E70:F73" si="23">E71</f>
        <v>1517.2</v>
      </c>
      <c r="F70" s="53">
        <f t="shared" si="23"/>
        <v>0</v>
      </c>
      <c r="G70" s="53">
        <f>G71</f>
        <v>0</v>
      </c>
    </row>
    <row r="71" spans="1:7" ht="30.75" customHeight="1">
      <c r="A71" s="131" t="s">
        <v>246</v>
      </c>
      <c r="B71" s="28" t="s">
        <v>242</v>
      </c>
      <c r="C71" s="52"/>
      <c r="D71" s="28"/>
      <c r="E71" s="29">
        <f t="shared" si="23"/>
        <v>1517.2</v>
      </c>
      <c r="F71" s="29">
        <f t="shared" si="23"/>
        <v>0</v>
      </c>
      <c r="G71" s="29">
        <f>G72</f>
        <v>0</v>
      </c>
    </row>
    <row r="72" spans="1:7" ht="30.75" customHeight="1">
      <c r="A72" s="132" t="s">
        <v>247</v>
      </c>
      <c r="B72" s="57" t="s">
        <v>243</v>
      </c>
      <c r="C72" s="57"/>
      <c r="D72" s="57"/>
      <c r="E72" s="77">
        <f t="shared" si="23"/>
        <v>1517.2</v>
      </c>
      <c r="F72" s="77">
        <f t="shared" si="23"/>
        <v>0</v>
      </c>
      <c r="G72" s="77">
        <f>G73</f>
        <v>0</v>
      </c>
    </row>
    <row r="73" spans="1:7" ht="30.75" customHeight="1">
      <c r="A73" s="133" t="s">
        <v>194</v>
      </c>
      <c r="B73" s="13" t="s">
        <v>243</v>
      </c>
      <c r="C73" s="13" t="s">
        <v>193</v>
      </c>
      <c r="D73" s="13"/>
      <c r="E73" s="74">
        <f t="shared" si="23"/>
        <v>1517.2</v>
      </c>
      <c r="F73" s="74">
        <f t="shared" si="23"/>
        <v>0</v>
      </c>
      <c r="G73" s="74">
        <f>G74</f>
        <v>0</v>
      </c>
    </row>
    <row r="74" spans="1:7" ht="28.5" customHeight="1">
      <c r="A74" s="15" t="s">
        <v>244</v>
      </c>
      <c r="B74" s="16" t="s">
        <v>243</v>
      </c>
      <c r="C74" s="16" t="s">
        <v>193</v>
      </c>
      <c r="D74" s="16" t="s">
        <v>240</v>
      </c>
      <c r="E74" s="17">
        <v>1517.2</v>
      </c>
      <c r="F74" s="17">
        <v>0</v>
      </c>
      <c r="G74" s="17">
        <v>0</v>
      </c>
    </row>
    <row r="75" spans="1:7" ht="60.75" customHeight="1">
      <c r="A75" s="18" t="s">
        <v>187</v>
      </c>
      <c r="B75" s="28" t="s">
        <v>185</v>
      </c>
      <c r="C75" s="80"/>
      <c r="D75" s="80"/>
      <c r="E75" s="134">
        <f>E76</f>
        <v>3.5</v>
      </c>
      <c r="F75" s="134">
        <f>F76</f>
        <v>0</v>
      </c>
      <c r="G75" s="134">
        <f>G76</f>
        <v>0</v>
      </c>
    </row>
    <row r="76" spans="1:7" ht="30.75" customHeight="1">
      <c r="A76" s="5" t="s">
        <v>188</v>
      </c>
      <c r="B76" s="28" t="s">
        <v>186</v>
      </c>
      <c r="C76" s="52"/>
      <c r="D76" s="28"/>
      <c r="E76" s="29">
        <f t="shared" ref="E76:F78" si="24">E77</f>
        <v>3.5</v>
      </c>
      <c r="F76" s="29">
        <f t="shared" si="24"/>
        <v>0</v>
      </c>
      <c r="G76" s="29">
        <f>G77</f>
        <v>0</v>
      </c>
    </row>
    <row r="77" spans="1:7" ht="60" customHeight="1">
      <c r="A77" s="102" t="s">
        <v>202</v>
      </c>
      <c r="B77" s="57" t="s">
        <v>201</v>
      </c>
      <c r="C77" s="57"/>
      <c r="D77" s="57"/>
      <c r="E77" s="77">
        <f t="shared" si="24"/>
        <v>3.5</v>
      </c>
      <c r="F77" s="77">
        <f t="shared" si="24"/>
        <v>0</v>
      </c>
      <c r="G77" s="77">
        <f>G78</f>
        <v>0</v>
      </c>
    </row>
    <row r="78" spans="1:7" ht="30.75" customHeight="1">
      <c r="A78" s="6" t="s">
        <v>200</v>
      </c>
      <c r="B78" s="13" t="s">
        <v>201</v>
      </c>
      <c r="C78" s="13" t="s">
        <v>199</v>
      </c>
      <c r="D78" s="13"/>
      <c r="E78" s="74">
        <f t="shared" si="24"/>
        <v>3.5</v>
      </c>
      <c r="F78" s="74">
        <f t="shared" si="24"/>
        <v>0</v>
      </c>
      <c r="G78" s="74">
        <f>G79</f>
        <v>0</v>
      </c>
    </row>
    <row r="79" spans="1:7" ht="30.75" customHeight="1">
      <c r="A79" s="15" t="s">
        <v>25</v>
      </c>
      <c r="B79" s="16" t="s">
        <v>201</v>
      </c>
      <c r="C79" s="16" t="s">
        <v>199</v>
      </c>
      <c r="D79" s="16" t="s">
        <v>26</v>
      </c>
      <c r="E79" s="17">
        <f>140-136.5</f>
        <v>3.5</v>
      </c>
      <c r="F79" s="17">
        <v>0</v>
      </c>
      <c r="G79" s="17">
        <v>0</v>
      </c>
    </row>
    <row r="80" spans="1:7" ht="72" customHeight="1">
      <c r="A80" s="113" t="s">
        <v>205</v>
      </c>
      <c r="B80" s="108" t="s">
        <v>203</v>
      </c>
      <c r="C80" s="109"/>
      <c r="D80" s="108"/>
      <c r="E80" s="53">
        <f t="shared" ref="E80:F86" si="25">E81</f>
        <v>1911</v>
      </c>
      <c r="F80" s="53">
        <f t="shared" si="25"/>
        <v>0</v>
      </c>
      <c r="G80" s="53">
        <f>G81</f>
        <v>0</v>
      </c>
    </row>
    <row r="81" spans="1:7" ht="30.75" customHeight="1">
      <c r="A81" s="5" t="s">
        <v>206</v>
      </c>
      <c r="B81" s="108" t="s">
        <v>204</v>
      </c>
      <c r="C81" s="109"/>
      <c r="D81" s="108"/>
      <c r="E81" s="29">
        <f>E82+E85</f>
        <v>1911</v>
      </c>
      <c r="F81" s="29">
        <f t="shared" si="25"/>
        <v>0</v>
      </c>
      <c r="G81" s="29">
        <f>G82</f>
        <v>0</v>
      </c>
    </row>
    <row r="82" spans="1:7" ht="66" customHeight="1">
      <c r="A82" s="114" t="s">
        <v>172</v>
      </c>
      <c r="B82" s="112" t="s">
        <v>208</v>
      </c>
      <c r="C82" s="110"/>
      <c r="D82" s="110"/>
      <c r="E82" s="77">
        <f t="shared" si="25"/>
        <v>0</v>
      </c>
      <c r="F82" s="77">
        <f t="shared" si="25"/>
        <v>0</v>
      </c>
      <c r="G82" s="77">
        <f>G83</f>
        <v>0</v>
      </c>
    </row>
    <row r="83" spans="1:7" ht="30.75" customHeight="1">
      <c r="A83" s="6" t="s">
        <v>200</v>
      </c>
      <c r="B83" s="110" t="s">
        <v>208</v>
      </c>
      <c r="C83" s="111" t="s">
        <v>199</v>
      </c>
      <c r="D83" s="111"/>
      <c r="E83" s="74">
        <f t="shared" si="25"/>
        <v>0</v>
      </c>
      <c r="F83" s="74">
        <f t="shared" si="25"/>
        <v>0</v>
      </c>
      <c r="G83" s="74">
        <f>G84</f>
        <v>0</v>
      </c>
    </row>
    <row r="84" spans="1:7" ht="30" customHeight="1">
      <c r="A84" s="15" t="s">
        <v>218</v>
      </c>
      <c r="B84" s="112" t="s">
        <v>208</v>
      </c>
      <c r="C84" s="112" t="s">
        <v>199</v>
      </c>
      <c r="D84" s="112" t="s">
        <v>17</v>
      </c>
      <c r="E84" s="17">
        <v>0</v>
      </c>
      <c r="F84" s="17">
        <v>0</v>
      </c>
      <c r="G84" s="17">
        <v>0</v>
      </c>
    </row>
    <row r="85" spans="1:7" ht="84" customHeight="1">
      <c r="A85" s="114" t="s">
        <v>231</v>
      </c>
      <c r="B85" s="110" t="s">
        <v>248</v>
      </c>
      <c r="C85" s="110"/>
      <c r="D85" s="110"/>
      <c r="E85" s="77">
        <f t="shared" si="25"/>
        <v>1911</v>
      </c>
      <c r="F85" s="77">
        <f t="shared" si="25"/>
        <v>0</v>
      </c>
      <c r="G85" s="77">
        <f>G86</f>
        <v>0</v>
      </c>
    </row>
    <row r="86" spans="1:7" ht="30" customHeight="1">
      <c r="A86" s="6" t="s">
        <v>200</v>
      </c>
      <c r="B86" s="139" t="s">
        <v>248</v>
      </c>
      <c r="C86" s="139" t="s">
        <v>199</v>
      </c>
      <c r="D86" s="139"/>
      <c r="E86" s="74">
        <f t="shared" si="25"/>
        <v>1911</v>
      </c>
      <c r="F86" s="74">
        <f t="shared" si="25"/>
        <v>0</v>
      </c>
      <c r="G86" s="74">
        <f>G87</f>
        <v>0</v>
      </c>
    </row>
    <row r="87" spans="1:7" ht="30" customHeight="1">
      <c r="A87" s="15" t="s">
        <v>218</v>
      </c>
      <c r="B87" s="112" t="s">
        <v>248</v>
      </c>
      <c r="C87" s="112" t="s">
        <v>199</v>
      </c>
      <c r="D87" s="112" t="s">
        <v>17</v>
      </c>
      <c r="E87" s="17">
        <v>1911</v>
      </c>
      <c r="F87" s="17">
        <v>0</v>
      </c>
      <c r="G87" s="17">
        <v>0</v>
      </c>
    </row>
    <row r="88" spans="1:7" ht="84" customHeight="1">
      <c r="A88" s="115" t="s">
        <v>207</v>
      </c>
      <c r="B88" s="28" t="s">
        <v>156</v>
      </c>
      <c r="C88" s="52"/>
      <c r="D88" s="28"/>
      <c r="E88" s="53">
        <f t="shared" ref="E88:F94" si="26">E89</f>
        <v>248.9</v>
      </c>
      <c r="F88" s="53">
        <f t="shared" si="26"/>
        <v>0</v>
      </c>
      <c r="G88" s="53">
        <f>G89</f>
        <v>0</v>
      </c>
    </row>
    <row r="89" spans="1:7" ht="30.75" customHeight="1">
      <c r="A89" s="2" t="s">
        <v>158</v>
      </c>
      <c r="B89" s="28" t="s">
        <v>157</v>
      </c>
      <c r="C89" s="52"/>
      <c r="D89" s="28"/>
      <c r="E89" s="29">
        <f>E93+E90</f>
        <v>248.9</v>
      </c>
      <c r="F89" s="29">
        <f t="shared" ref="F89:G89" si="27">F93+F90</f>
        <v>0</v>
      </c>
      <c r="G89" s="29">
        <f t="shared" si="27"/>
        <v>0</v>
      </c>
    </row>
    <row r="90" spans="1:7" ht="45">
      <c r="A90" s="114" t="s">
        <v>270</v>
      </c>
      <c r="B90" s="57" t="s">
        <v>269</v>
      </c>
      <c r="C90" s="57"/>
      <c r="D90" s="57"/>
      <c r="E90" s="77">
        <f t="shared" si="26"/>
        <v>20</v>
      </c>
      <c r="F90" s="77">
        <f t="shared" si="26"/>
        <v>0</v>
      </c>
      <c r="G90" s="77">
        <f>G91</f>
        <v>0</v>
      </c>
    </row>
    <row r="91" spans="1:7" ht="30.75" customHeight="1">
      <c r="A91" s="6" t="s">
        <v>200</v>
      </c>
      <c r="B91" s="73" t="s">
        <v>269</v>
      </c>
      <c r="C91" s="73" t="s">
        <v>199</v>
      </c>
      <c r="D91" s="73"/>
      <c r="E91" s="74">
        <f t="shared" si="26"/>
        <v>20</v>
      </c>
      <c r="F91" s="74">
        <f t="shared" si="26"/>
        <v>0</v>
      </c>
      <c r="G91" s="74">
        <f>G92</f>
        <v>0</v>
      </c>
    </row>
    <row r="92" spans="1:7" ht="30.75" customHeight="1">
      <c r="A92" s="15" t="s">
        <v>25</v>
      </c>
      <c r="B92" s="16" t="s">
        <v>269</v>
      </c>
      <c r="C92" s="16" t="s">
        <v>199</v>
      </c>
      <c r="D92" s="16" t="s">
        <v>26</v>
      </c>
      <c r="E92" s="17">
        <v>20</v>
      </c>
      <c r="F92" s="17">
        <v>0</v>
      </c>
      <c r="G92" s="17">
        <v>0</v>
      </c>
    </row>
    <row r="93" spans="1:7" ht="58.5" customHeight="1">
      <c r="A93" s="114" t="s">
        <v>172</v>
      </c>
      <c r="B93" s="57" t="s">
        <v>249</v>
      </c>
      <c r="C93" s="57"/>
      <c r="D93" s="57"/>
      <c r="E93" s="77">
        <f t="shared" si="26"/>
        <v>228.9</v>
      </c>
      <c r="F93" s="77">
        <f t="shared" si="26"/>
        <v>0</v>
      </c>
      <c r="G93" s="77">
        <f>G94</f>
        <v>0</v>
      </c>
    </row>
    <row r="94" spans="1:7" ht="31.5" customHeight="1">
      <c r="A94" s="6" t="s">
        <v>200</v>
      </c>
      <c r="B94" s="73" t="s">
        <v>249</v>
      </c>
      <c r="C94" s="73" t="s">
        <v>199</v>
      </c>
      <c r="D94" s="73"/>
      <c r="E94" s="74">
        <f t="shared" si="26"/>
        <v>228.9</v>
      </c>
      <c r="F94" s="74">
        <f t="shared" si="26"/>
        <v>0</v>
      </c>
      <c r="G94" s="74">
        <f>G95</f>
        <v>0</v>
      </c>
    </row>
    <row r="95" spans="1:7" ht="25.5" customHeight="1">
      <c r="A95" s="15" t="s">
        <v>25</v>
      </c>
      <c r="B95" s="16" t="s">
        <v>249</v>
      </c>
      <c r="C95" s="16" t="s">
        <v>199</v>
      </c>
      <c r="D95" s="16" t="s">
        <v>26</v>
      </c>
      <c r="E95" s="17">
        <f>228.9+20-20</f>
        <v>228.9</v>
      </c>
      <c r="F95" s="17">
        <v>0</v>
      </c>
      <c r="G95" s="17">
        <v>0</v>
      </c>
    </row>
    <row r="96" spans="1:7" ht="24.75" customHeight="1">
      <c r="A96" s="50" t="s">
        <v>40</v>
      </c>
      <c r="B96" s="3" t="s">
        <v>95</v>
      </c>
      <c r="C96" s="3" t="s">
        <v>5</v>
      </c>
      <c r="D96" s="3"/>
      <c r="E96" s="4">
        <f t="shared" ref="E96:F96" si="28">E97+E101+E110+E124+E128</f>
        <v>13107.099999999999</v>
      </c>
      <c r="F96" s="4">
        <f t="shared" si="28"/>
        <v>13463.3</v>
      </c>
      <c r="G96" s="4">
        <f>G97+G101+G110+G124+G128</f>
        <v>13948.900000000001</v>
      </c>
    </row>
    <row r="97" spans="1:7" ht="39.75" customHeight="1">
      <c r="A97" s="65" t="s">
        <v>54</v>
      </c>
      <c r="B97" s="66" t="s">
        <v>96</v>
      </c>
      <c r="C97" s="66"/>
      <c r="D97" s="66"/>
      <c r="E97" s="67">
        <f t="shared" ref="E97:F99" si="29">E98</f>
        <v>1425.7</v>
      </c>
      <c r="F97" s="67">
        <f t="shared" si="29"/>
        <v>1482.1</v>
      </c>
      <c r="G97" s="67">
        <f>G98</f>
        <v>1540.8</v>
      </c>
    </row>
    <row r="98" spans="1:7" ht="40.9" customHeight="1">
      <c r="A98" s="68" t="s">
        <v>53</v>
      </c>
      <c r="B98" s="22" t="s">
        <v>97</v>
      </c>
      <c r="C98" s="22"/>
      <c r="D98" s="22"/>
      <c r="E98" s="23">
        <f t="shared" si="29"/>
        <v>1425.7</v>
      </c>
      <c r="F98" s="23">
        <f t="shared" si="29"/>
        <v>1482.1</v>
      </c>
      <c r="G98" s="23">
        <f>G99</f>
        <v>1540.8</v>
      </c>
    </row>
    <row r="99" spans="1:7" ht="66.75" customHeight="1">
      <c r="A99" s="24" t="s">
        <v>196</v>
      </c>
      <c r="B99" s="13" t="s">
        <v>97</v>
      </c>
      <c r="C99" s="13" t="s">
        <v>195</v>
      </c>
      <c r="D99" s="13"/>
      <c r="E99" s="14">
        <f t="shared" si="29"/>
        <v>1425.7</v>
      </c>
      <c r="F99" s="14">
        <f t="shared" si="29"/>
        <v>1482.1</v>
      </c>
      <c r="G99" s="14">
        <f>G100</f>
        <v>1540.8</v>
      </c>
    </row>
    <row r="100" spans="1:7" ht="51.75" customHeight="1">
      <c r="A100" s="15" t="s">
        <v>55</v>
      </c>
      <c r="B100" s="16" t="s">
        <v>97</v>
      </c>
      <c r="C100" s="16" t="s">
        <v>195</v>
      </c>
      <c r="D100" s="16" t="s">
        <v>52</v>
      </c>
      <c r="E100" s="17">
        <v>1425.7</v>
      </c>
      <c r="F100" s="17">
        <v>1482.1</v>
      </c>
      <c r="G100" s="17">
        <v>1540.8</v>
      </c>
    </row>
    <row r="101" spans="1:7" ht="48.75" customHeight="1">
      <c r="A101" s="2" t="s">
        <v>41</v>
      </c>
      <c r="B101" s="9" t="s">
        <v>98</v>
      </c>
      <c r="C101" s="9"/>
      <c r="D101" s="9"/>
      <c r="E101" s="69">
        <f t="shared" ref="E101:F101" si="30">E105+E102</f>
        <v>838.8</v>
      </c>
      <c r="F101" s="69">
        <f t="shared" si="30"/>
        <v>875.5</v>
      </c>
      <c r="G101" s="69">
        <f>G105+G102</f>
        <v>898.40000000000009</v>
      </c>
    </row>
    <row r="102" spans="1:7" ht="59.25" customHeight="1">
      <c r="A102" s="76" t="s">
        <v>160</v>
      </c>
      <c r="B102" s="34" t="s">
        <v>161</v>
      </c>
      <c r="C102" s="38"/>
      <c r="D102" s="34"/>
      <c r="E102" s="62">
        <f t="shared" ref="E102:F103" si="31">E103</f>
        <v>558.4</v>
      </c>
      <c r="F102" s="62">
        <f t="shared" si="31"/>
        <v>580.29999999999995</v>
      </c>
      <c r="G102" s="62">
        <f>G103</f>
        <v>603.20000000000005</v>
      </c>
    </row>
    <row r="103" spans="1:7" ht="29.25" customHeight="1">
      <c r="A103" s="6" t="s">
        <v>196</v>
      </c>
      <c r="B103" s="90" t="s">
        <v>161</v>
      </c>
      <c r="C103" s="90" t="s">
        <v>195</v>
      </c>
      <c r="D103" s="90"/>
      <c r="E103" s="99">
        <f t="shared" si="31"/>
        <v>558.4</v>
      </c>
      <c r="F103" s="99">
        <f t="shared" si="31"/>
        <v>580.29999999999995</v>
      </c>
      <c r="G103" s="99">
        <f>G104</f>
        <v>603.20000000000005</v>
      </c>
    </row>
    <row r="104" spans="1:7" ht="45">
      <c r="A104" s="89" t="s">
        <v>6</v>
      </c>
      <c r="B104" s="44" t="s">
        <v>161</v>
      </c>
      <c r="C104" s="44" t="s">
        <v>195</v>
      </c>
      <c r="D104" s="44" t="s">
        <v>7</v>
      </c>
      <c r="E104" s="100">
        <v>558.4</v>
      </c>
      <c r="F104" s="100">
        <v>580.29999999999995</v>
      </c>
      <c r="G104" s="100">
        <v>603.20000000000005</v>
      </c>
    </row>
    <row r="105" spans="1:7" ht="46.5" customHeight="1">
      <c r="A105" s="70" t="s">
        <v>42</v>
      </c>
      <c r="B105" s="71" t="s">
        <v>99</v>
      </c>
      <c r="C105" s="71"/>
      <c r="D105" s="71"/>
      <c r="E105" s="72">
        <f t="shared" ref="E105:F105" si="32">E106+E108</f>
        <v>280.39999999999998</v>
      </c>
      <c r="F105" s="72">
        <f t="shared" si="32"/>
        <v>295.2</v>
      </c>
      <c r="G105" s="72">
        <f>G106+G108</f>
        <v>295.2</v>
      </c>
    </row>
    <row r="106" spans="1:7" ht="30">
      <c r="A106" s="6" t="s">
        <v>200</v>
      </c>
      <c r="B106" s="73" t="s">
        <v>99</v>
      </c>
      <c r="C106" s="73" t="s">
        <v>199</v>
      </c>
      <c r="D106" s="73"/>
      <c r="E106" s="74">
        <f t="shared" ref="E106:F106" si="33">E107</f>
        <v>260.89999999999998</v>
      </c>
      <c r="F106" s="74">
        <f t="shared" si="33"/>
        <v>275.7</v>
      </c>
      <c r="G106" s="74">
        <f>G107</f>
        <v>275.7</v>
      </c>
    </row>
    <row r="107" spans="1:7" ht="46.5" customHeight="1">
      <c r="A107" s="15" t="s">
        <v>6</v>
      </c>
      <c r="B107" s="16" t="s">
        <v>99</v>
      </c>
      <c r="C107" s="16" t="s">
        <v>199</v>
      </c>
      <c r="D107" s="16" t="s">
        <v>7</v>
      </c>
      <c r="E107" s="17">
        <f>404.7-143.8</f>
        <v>260.89999999999998</v>
      </c>
      <c r="F107" s="17">
        <v>275.7</v>
      </c>
      <c r="G107" s="17">
        <v>275.7</v>
      </c>
    </row>
    <row r="108" spans="1:7" ht="32.25" customHeight="1">
      <c r="A108" s="59" t="s">
        <v>190</v>
      </c>
      <c r="B108" s="73" t="s">
        <v>99</v>
      </c>
      <c r="C108" s="73" t="s">
        <v>189</v>
      </c>
      <c r="D108" s="73"/>
      <c r="E108" s="74">
        <f t="shared" ref="E108:F108" si="34">E109</f>
        <v>19.5</v>
      </c>
      <c r="F108" s="74">
        <f t="shared" si="34"/>
        <v>19.5</v>
      </c>
      <c r="G108" s="74">
        <f>G109</f>
        <v>19.5</v>
      </c>
    </row>
    <row r="109" spans="1:7" ht="57" customHeight="1">
      <c r="A109" s="15" t="s">
        <v>6</v>
      </c>
      <c r="B109" s="16" t="s">
        <v>99</v>
      </c>
      <c r="C109" s="16" t="s">
        <v>189</v>
      </c>
      <c r="D109" s="16" t="s">
        <v>7</v>
      </c>
      <c r="E109" s="17">
        <v>19.5</v>
      </c>
      <c r="F109" s="17">
        <v>19.5</v>
      </c>
      <c r="G109" s="17">
        <v>19.5</v>
      </c>
    </row>
    <row r="110" spans="1:7" ht="46.5" customHeight="1">
      <c r="A110" s="75" t="s">
        <v>44</v>
      </c>
      <c r="B110" s="28" t="s">
        <v>100</v>
      </c>
      <c r="C110" s="28"/>
      <c r="D110" s="28"/>
      <c r="E110" s="29">
        <f t="shared" ref="E110:F110" si="35">E111+E114+E117</f>
        <v>10333.199999999999</v>
      </c>
      <c r="F110" s="29">
        <f t="shared" si="35"/>
        <v>9391.7999999999993</v>
      </c>
      <c r="G110" s="29">
        <f>G111+G114+G117</f>
        <v>9728</v>
      </c>
    </row>
    <row r="111" spans="1:7" ht="40.5" customHeight="1">
      <c r="A111" s="76" t="s">
        <v>165</v>
      </c>
      <c r="B111" s="34" t="s">
        <v>101</v>
      </c>
      <c r="C111" s="34"/>
      <c r="D111" s="34"/>
      <c r="E111" s="35">
        <f t="shared" ref="E111:F112" si="36">E112</f>
        <v>8123.5</v>
      </c>
      <c r="F111" s="35">
        <f t="shared" si="36"/>
        <v>7152.1</v>
      </c>
      <c r="G111" s="35">
        <f>G112</f>
        <v>7433.8</v>
      </c>
    </row>
    <row r="112" spans="1:7" ht="49.5" customHeight="1">
      <c r="A112" s="24" t="s">
        <v>196</v>
      </c>
      <c r="B112" s="13" t="s">
        <v>101</v>
      </c>
      <c r="C112" s="13" t="s">
        <v>195</v>
      </c>
      <c r="D112" s="13"/>
      <c r="E112" s="14">
        <f t="shared" si="36"/>
        <v>8123.5</v>
      </c>
      <c r="F112" s="14">
        <f t="shared" si="36"/>
        <v>7152.1</v>
      </c>
      <c r="G112" s="14">
        <f>G113</f>
        <v>7433.8</v>
      </c>
    </row>
    <row r="113" spans="1:7" ht="46.5" customHeight="1">
      <c r="A113" s="15" t="s">
        <v>8</v>
      </c>
      <c r="B113" s="16" t="s">
        <v>101</v>
      </c>
      <c r="C113" s="16" t="s">
        <v>195</v>
      </c>
      <c r="D113" s="16" t="s">
        <v>9</v>
      </c>
      <c r="E113" s="17">
        <f>6984.2+1139.3</f>
        <v>8123.5</v>
      </c>
      <c r="F113" s="17">
        <v>7152.1</v>
      </c>
      <c r="G113" s="17">
        <v>7433.8</v>
      </c>
    </row>
    <row r="114" spans="1:7" ht="38.25" customHeight="1">
      <c r="A114" s="76" t="s">
        <v>166</v>
      </c>
      <c r="B114" s="34" t="s">
        <v>102</v>
      </c>
      <c r="C114" s="34"/>
      <c r="D114" s="34"/>
      <c r="E114" s="35">
        <f t="shared" ref="E114:F115" si="37">E115</f>
        <v>823.4</v>
      </c>
      <c r="F114" s="35">
        <f t="shared" si="37"/>
        <v>855.9</v>
      </c>
      <c r="G114" s="35">
        <f>G115</f>
        <v>889.7</v>
      </c>
    </row>
    <row r="115" spans="1:7" ht="48.75" customHeight="1">
      <c r="A115" s="24" t="s">
        <v>196</v>
      </c>
      <c r="B115" s="13" t="s">
        <v>102</v>
      </c>
      <c r="C115" s="13" t="s">
        <v>195</v>
      </c>
      <c r="D115" s="13"/>
      <c r="E115" s="14">
        <f t="shared" si="37"/>
        <v>823.4</v>
      </c>
      <c r="F115" s="14">
        <f t="shared" si="37"/>
        <v>855.9</v>
      </c>
      <c r="G115" s="14">
        <f>G116</f>
        <v>889.7</v>
      </c>
    </row>
    <row r="116" spans="1:7" ht="52.5" customHeight="1">
      <c r="A116" s="15" t="s">
        <v>8</v>
      </c>
      <c r="B116" s="16" t="s">
        <v>102</v>
      </c>
      <c r="C116" s="16" t="s">
        <v>195</v>
      </c>
      <c r="D116" s="16" t="s">
        <v>9</v>
      </c>
      <c r="E116" s="17">
        <v>823.4</v>
      </c>
      <c r="F116" s="17">
        <v>855.9</v>
      </c>
      <c r="G116" s="17">
        <v>889.7</v>
      </c>
    </row>
    <row r="117" spans="1:7" ht="30.75" customHeight="1">
      <c r="A117" s="68" t="s">
        <v>167</v>
      </c>
      <c r="B117" s="22" t="s">
        <v>103</v>
      </c>
      <c r="C117" s="22"/>
      <c r="D117" s="22"/>
      <c r="E117" s="101">
        <f t="shared" ref="E117:F117" si="38">E118+E120+E122</f>
        <v>1386.3</v>
      </c>
      <c r="F117" s="101">
        <f t="shared" si="38"/>
        <v>1383.8</v>
      </c>
      <c r="G117" s="101">
        <f>G118+G120+G122</f>
        <v>1404.5</v>
      </c>
    </row>
    <row r="118" spans="1:7" ht="48.75" customHeight="1">
      <c r="A118" s="24" t="s">
        <v>196</v>
      </c>
      <c r="B118" s="13" t="s">
        <v>103</v>
      </c>
      <c r="C118" s="13" t="s">
        <v>195</v>
      </c>
      <c r="D118" s="13"/>
      <c r="E118" s="14">
        <f t="shared" ref="E118:F118" si="39">E119</f>
        <v>3.3</v>
      </c>
      <c r="F118" s="14">
        <f t="shared" si="39"/>
        <v>3.5</v>
      </c>
      <c r="G118" s="14">
        <f>G119</f>
        <v>3.7</v>
      </c>
    </row>
    <row r="119" spans="1:7" ht="30.75" customHeight="1">
      <c r="A119" s="15" t="s">
        <v>8</v>
      </c>
      <c r="B119" s="16" t="s">
        <v>103</v>
      </c>
      <c r="C119" s="16" t="s">
        <v>195</v>
      </c>
      <c r="D119" s="16" t="s">
        <v>9</v>
      </c>
      <c r="E119" s="17">
        <v>3.3</v>
      </c>
      <c r="F119" s="17">
        <v>3.5</v>
      </c>
      <c r="G119" s="17">
        <v>3.7</v>
      </c>
    </row>
    <row r="120" spans="1:7" ht="48" customHeight="1">
      <c r="A120" s="6" t="s">
        <v>200</v>
      </c>
      <c r="B120" s="57" t="s">
        <v>103</v>
      </c>
      <c r="C120" s="57" t="s">
        <v>199</v>
      </c>
      <c r="D120" s="57"/>
      <c r="E120" s="77">
        <f t="shared" ref="E120:F120" si="40">E121</f>
        <v>1354</v>
      </c>
      <c r="F120" s="77">
        <f t="shared" si="40"/>
        <v>1360.3</v>
      </c>
      <c r="G120" s="77">
        <f>G121</f>
        <v>1380.8</v>
      </c>
    </row>
    <row r="121" spans="1:7" ht="30.75" customHeight="1">
      <c r="A121" s="15" t="s">
        <v>8</v>
      </c>
      <c r="B121" s="16" t="s">
        <v>103</v>
      </c>
      <c r="C121" s="16" t="s">
        <v>199</v>
      </c>
      <c r="D121" s="16" t="s">
        <v>9</v>
      </c>
      <c r="E121" s="17">
        <f>1364-10</f>
        <v>1354</v>
      </c>
      <c r="F121" s="17">
        <v>1360.3</v>
      </c>
      <c r="G121" s="17">
        <v>1380.8</v>
      </c>
    </row>
    <row r="122" spans="1:7" ht="36" customHeight="1">
      <c r="A122" s="78" t="s">
        <v>190</v>
      </c>
      <c r="B122" s="57" t="s">
        <v>103</v>
      </c>
      <c r="C122" s="57" t="s">
        <v>189</v>
      </c>
      <c r="D122" s="57"/>
      <c r="E122" s="58">
        <f t="shared" ref="E122:F122" si="41">E123</f>
        <v>29</v>
      </c>
      <c r="F122" s="58">
        <f t="shared" si="41"/>
        <v>20</v>
      </c>
      <c r="G122" s="58">
        <f>G123</f>
        <v>20</v>
      </c>
    </row>
    <row r="123" spans="1:7" ht="49.5" customHeight="1">
      <c r="A123" s="15" t="s">
        <v>8</v>
      </c>
      <c r="B123" s="16" t="s">
        <v>103</v>
      </c>
      <c r="C123" s="16" t="s">
        <v>189</v>
      </c>
      <c r="D123" s="16" t="s">
        <v>9</v>
      </c>
      <c r="E123" s="26">
        <v>29</v>
      </c>
      <c r="F123" s="26">
        <v>20</v>
      </c>
      <c r="G123" s="26">
        <v>20</v>
      </c>
    </row>
    <row r="124" spans="1:7" ht="48" customHeight="1">
      <c r="A124" s="75" t="s">
        <v>45</v>
      </c>
      <c r="B124" s="28" t="s">
        <v>104</v>
      </c>
      <c r="C124" s="28"/>
      <c r="D124" s="28"/>
      <c r="E124" s="103">
        <f t="shared" ref="E124:F126" si="42">E125</f>
        <v>505.90000000000009</v>
      </c>
      <c r="F124" s="103">
        <f t="shared" si="42"/>
        <v>1710.4</v>
      </c>
      <c r="G124" s="103">
        <f>G125</f>
        <v>1778.2</v>
      </c>
    </row>
    <row r="125" spans="1:7" ht="48" customHeight="1">
      <c r="A125" s="76" t="s">
        <v>168</v>
      </c>
      <c r="B125" s="34" t="s">
        <v>105</v>
      </c>
      <c r="C125" s="34"/>
      <c r="D125" s="34"/>
      <c r="E125" s="35">
        <f t="shared" si="42"/>
        <v>505.90000000000009</v>
      </c>
      <c r="F125" s="35">
        <f t="shared" si="42"/>
        <v>1710.4</v>
      </c>
      <c r="G125" s="35">
        <f>G126</f>
        <v>1778.2</v>
      </c>
    </row>
    <row r="126" spans="1:7" ht="51" customHeight="1">
      <c r="A126" s="24" t="s">
        <v>196</v>
      </c>
      <c r="B126" s="13" t="s">
        <v>105</v>
      </c>
      <c r="C126" s="13" t="s">
        <v>195</v>
      </c>
      <c r="D126" s="13"/>
      <c r="E126" s="14">
        <f t="shared" si="42"/>
        <v>505.90000000000009</v>
      </c>
      <c r="F126" s="14">
        <f t="shared" si="42"/>
        <v>1710.4</v>
      </c>
      <c r="G126" s="14">
        <f>G127</f>
        <v>1778.2</v>
      </c>
    </row>
    <row r="127" spans="1:7" ht="48" customHeight="1">
      <c r="A127" s="15" t="s">
        <v>8</v>
      </c>
      <c r="B127" s="16" t="s">
        <v>105</v>
      </c>
      <c r="C127" s="16" t="s">
        <v>195</v>
      </c>
      <c r="D127" s="16" t="s">
        <v>9</v>
      </c>
      <c r="E127" s="17">
        <f>1645.2-1139.3</f>
        <v>505.90000000000009</v>
      </c>
      <c r="F127" s="17">
        <v>1710.4</v>
      </c>
      <c r="G127" s="17">
        <v>1778.2</v>
      </c>
    </row>
    <row r="128" spans="1:7" ht="48" customHeight="1">
      <c r="A128" s="79" t="s">
        <v>46</v>
      </c>
      <c r="B128" s="31" t="s">
        <v>106</v>
      </c>
      <c r="C128" s="80"/>
      <c r="D128" s="31"/>
      <c r="E128" s="53">
        <f t="shared" ref="E128:F130" si="43">E129</f>
        <v>3.5</v>
      </c>
      <c r="F128" s="53">
        <f t="shared" si="43"/>
        <v>3.5</v>
      </c>
      <c r="G128" s="53">
        <f>G129</f>
        <v>3.5</v>
      </c>
    </row>
    <row r="129" spans="1:7" ht="63" customHeight="1">
      <c r="A129" s="41" t="s">
        <v>169</v>
      </c>
      <c r="B129" s="34" t="s">
        <v>107</v>
      </c>
      <c r="C129" s="38"/>
      <c r="D129" s="34"/>
      <c r="E129" s="62">
        <f t="shared" si="43"/>
        <v>3.5</v>
      </c>
      <c r="F129" s="62">
        <f t="shared" si="43"/>
        <v>3.5</v>
      </c>
      <c r="G129" s="62">
        <f>G130</f>
        <v>3.5</v>
      </c>
    </row>
    <row r="130" spans="1:7" ht="34.5" customHeight="1">
      <c r="A130" s="6" t="s">
        <v>200</v>
      </c>
      <c r="B130" s="13" t="s">
        <v>107</v>
      </c>
      <c r="C130" s="13" t="s">
        <v>199</v>
      </c>
      <c r="D130" s="13"/>
      <c r="E130" s="25">
        <f t="shared" si="43"/>
        <v>3.5</v>
      </c>
      <c r="F130" s="25">
        <f t="shared" si="43"/>
        <v>3.5</v>
      </c>
      <c r="G130" s="25">
        <f>G131</f>
        <v>3.5</v>
      </c>
    </row>
    <row r="131" spans="1:7" ht="52.5" customHeight="1">
      <c r="A131" s="15" t="s">
        <v>8</v>
      </c>
      <c r="B131" s="16" t="s">
        <v>107</v>
      </c>
      <c r="C131" s="16" t="s">
        <v>199</v>
      </c>
      <c r="D131" s="16" t="s">
        <v>9</v>
      </c>
      <c r="E131" s="26">
        <v>3.5</v>
      </c>
      <c r="F131" s="26">
        <v>3.5</v>
      </c>
      <c r="G131" s="26">
        <v>3.5</v>
      </c>
    </row>
    <row r="132" spans="1:7" ht="72.75" customHeight="1">
      <c r="A132" s="2" t="s">
        <v>112</v>
      </c>
      <c r="B132" s="31" t="s">
        <v>113</v>
      </c>
      <c r="C132" s="80"/>
      <c r="D132" s="31"/>
      <c r="E132" s="53">
        <f t="shared" ref="E132:F132" si="44">E133</f>
        <v>1449.5</v>
      </c>
      <c r="F132" s="53">
        <f t="shared" si="44"/>
        <v>1597.2</v>
      </c>
      <c r="G132" s="53">
        <f>G133</f>
        <v>0</v>
      </c>
    </row>
    <row r="133" spans="1:7" ht="34.5" customHeight="1">
      <c r="A133" s="5" t="s">
        <v>175</v>
      </c>
      <c r="B133" s="31" t="s">
        <v>173</v>
      </c>
      <c r="C133" s="19"/>
      <c r="D133" s="31"/>
      <c r="E133" s="61">
        <f t="shared" ref="E133:F133" si="45">E137+E134</f>
        <v>1449.5</v>
      </c>
      <c r="F133" s="61">
        <f t="shared" si="45"/>
        <v>1597.2</v>
      </c>
      <c r="G133" s="61">
        <f>G137+G134</f>
        <v>0</v>
      </c>
    </row>
    <row r="134" spans="1:7" ht="34.5" customHeight="1">
      <c r="A134" s="5" t="s">
        <v>212</v>
      </c>
      <c r="B134" s="34" t="s">
        <v>210</v>
      </c>
      <c r="C134" s="38"/>
      <c r="D134" s="34"/>
      <c r="E134" s="62">
        <f t="shared" ref="E134:F135" si="46">E135</f>
        <v>1400</v>
      </c>
      <c r="F134" s="62">
        <f t="shared" si="46"/>
        <v>1099.7</v>
      </c>
      <c r="G134" s="62">
        <f>G135</f>
        <v>0</v>
      </c>
    </row>
    <row r="135" spans="1:7" ht="34.5" customHeight="1">
      <c r="A135" s="6" t="s">
        <v>200</v>
      </c>
      <c r="B135" s="13" t="s">
        <v>210</v>
      </c>
      <c r="C135" s="13" t="s">
        <v>199</v>
      </c>
      <c r="D135" s="13"/>
      <c r="E135" s="25">
        <f t="shared" si="46"/>
        <v>1400</v>
      </c>
      <c r="F135" s="25">
        <f t="shared" si="46"/>
        <v>1099.7</v>
      </c>
      <c r="G135" s="25">
        <f>G136</f>
        <v>0</v>
      </c>
    </row>
    <row r="136" spans="1:7" ht="34.5" customHeight="1">
      <c r="A136" s="15" t="s">
        <v>23</v>
      </c>
      <c r="B136" s="16" t="s">
        <v>211</v>
      </c>
      <c r="C136" s="16" t="s">
        <v>199</v>
      </c>
      <c r="D136" s="16" t="s">
        <v>24</v>
      </c>
      <c r="E136" s="26">
        <f>1275.9+124.1</f>
        <v>1400</v>
      </c>
      <c r="F136" s="26">
        <v>1099.7</v>
      </c>
      <c r="G136" s="26">
        <v>0</v>
      </c>
    </row>
    <row r="137" spans="1:7" ht="56.25" customHeight="1">
      <c r="A137" s="76" t="s">
        <v>174</v>
      </c>
      <c r="B137" s="34" t="s">
        <v>177</v>
      </c>
      <c r="C137" s="38"/>
      <c r="D137" s="34"/>
      <c r="E137" s="62">
        <f t="shared" ref="E137:F138" si="47">E138</f>
        <v>49.5</v>
      </c>
      <c r="F137" s="62">
        <f t="shared" si="47"/>
        <v>497.5</v>
      </c>
      <c r="G137" s="62">
        <f>G138</f>
        <v>0</v>
      </c>
    </row>
    <row r="138" spans="1:7" ht="24.75" customHeight="1">
      <c r="A138" s="82" t="s">
        <v>192</v>
      </c>
      <c r="B138" s="13" t="s">
        <v>177</v>
      </c>
      <c r="C138" s="13" t="s">
        <v>191</v>
      </c>
      <c r="D138" s="13"/>
      <c r="E138" s="25">
        <f t="shared" si="47"/>
        <v>49.5</v>
      </c>
      <c r="F138" s="25">
        <f t="shared" si="47"/>
        <v>497.5</v>
      </c>
      <c r="G138" s="25">
        <f>G139</f>
        <v>0</v>
      </c>
    </row>
    <row r="139" spans="1:7" ht="24.75" customHeight="1">
      <c r="A139" s="15" t="s">
        <v>23</v>
      </c>
      <c r="B139" s="16" t="s">
        <v>177</v>
      </c>
      <c r="C139" s="16" t="s">
        <v>191</v>
      </c>
      <c r="D139" s="16" t="s">
        <v>24</v>
      </c>
      <c r="E139" s="26">
        <v>49.5</v>
      </c>
      <c r="F139" s="26">
        <v>497.5</v>
      </c>
      <c r="G139" s="26">
        <v>0</v>
      </c>
    </row>
    <row r="140" spans="1:7" ht="57.75" customHeight="1">
      <c r="A140" s="2" t="s">
        <v>257</v>
      </c>
      <c r="B140" s="31" t="s">
        <v>258</v>
      </c>
      <c r="C140" s="80"/>
      <c r="D140" s="31"/>
      <c r="E140" s="53">
        <f>E141</f>
        <v>0</v>
      </c>
      <c r="F140" s="53">
        <f t="shared" ref="F140:G143" si="48">F141</f>
        <v>7853.9</v>
      </c>
      <c r="G140" s="53">
        <f t="shared" si="48"/>
        <v>0</v>
      </c>
    </row>
    <row r="141" spans="1:7" ht="24.75" customHeight="1">
      <c r="A141" s="135" t="s">
        <v>259</v>
      </c>
      <c r="B141" s="31" t="s">
        <v>260</v>
      </c>
      <c r="C141" s="19"/>
      <c r="D141" s="31"/>
      <c r="E141" s="61">
        <f>E142</f>
        <v>0</v>
      </c>
      <c r="F141" s="61">
        <f t="shared" si="48"/>
        <v>7853.9</v>
      </c>
      <c r="G141" s="61">
        <f t="shared" si="48"/>
        <v>0</v>
      </c>
    </row>
    <row r="142" spans="1:7" ht="36" customHeight="1">
      <c r="A142" s="136" t="s">
        <v>261</v>
      </c>
      <c r="B142" s="34" t="s">
        <v>262</v>
      </c>
      <c r="C142" s="38"/>
      <c r="D142" s="34"/>
      <c r="E142" s="62">
        <f>E143</f>
        <v>0</v>
      </c>
      <c r="F142" s="62">
        <f t="shared" si="48"/>
        <v>7853.9</v>
      </c>
      <c r="G142" s="62">
        <f t="shared" si="48"/>
        <v>0</v>
      </c>
    </row>
    <row r="143" spans="1:7" ht="42.75" customHeight="1">
      <c r="A143" s="6" t="s">
        <v>200</v>
      </c>
      <c r="B143" s="13" t="s">
        <v>262</v>
      </c>
      <c r="C143" s="13" t="s">
        <v>199</v>
      </c>
      <c r="D143" s="13"/>
      <c r="E143" s="25">
        <f>E144</f>
        <v>0</v>
      </c>
      <c r="F143" s="25">
        <f t="shared" si="48"/>
        <v>7853.9</v>
      </c>
      <c r="G143" s="25">
        <f t="shared" si="48"/>
        <v>0</v>
      </c>
    </row>
    <row r="144" spans="1:7" ht="24.75" customHeight="1">
      <c r="A144" s="15" t="s">
        <v>25</v>
      </c>
      <c r="B144" s="13" t="s">
        <v>262</v>
      </c>
      <c r="C144" s="16" t="s">
        <v>199</v>
      </c>
      <c r="D144" s="16" t="s">
        <v>26</v>
      </c>
      <c r="E144" s="26">
        <v>0</v>
      </c>
      <c r="F144" s="26">
        <f>7147+706.9</f>
        <v>7853.9</v>
      </c>
      <c r="G144" s="26">
        <v>0</v>
      </c>
    </row>
    <row r="145" spans="1:7" ht="43.5" customHeight="1">
      <c r="A145" s="2" t="s">
        <v>154</v>
      </c>
      <c r="B145" s="31" t="s">
        <v>151</v>
      </c>
      <c r="C145" s="80"/>
      <c r="D145" s="31"/>
      <c r="E145" s="53">
        <f t="shared" ref="E145:F147" si="49">E146</f>
        <v>20</v>
      </c>
      <c r="F145" s="53">
        <f t="shared" si="49"/>
        <v>20</v>
      </c>
      <c r="G145" s="53">
        <f>G146</f>
        <v>20</v>
      </c>
    </row>
    <row r="146" spans="1:7" ht="36" customHeight="1">
      <c r="A146" s="2" t="s">
        <v>153</v>
      </c>
      <c r="B146" s="28" t="s">
        <v>152</v>
      </c>
      <c r="C146" s="83"/>
      <c r="D146" s="28"/>
      <c r="E146" s="53">
        <f t="shared" si="49"/>
        <v>20</v>
      </c>
      <c r="F146" s="53">
        <f t="shared" si="49"/>
        <v>20</v>
      </c>
      <c r="G146" s="53">
        <f>G147</f>
        <v>20</v>
      </c>
    </row>
    <row r="147" spans="1:7" ht="36.75" customHeight="1">
      <c r="A147" s="6" t="s">
        <v>200</v>
      </c>
      <c r="B147" s="57" t="s">
        <v>155</v>
      </c>
      <c r="C147" s="84" t="s">
        <v>199</v>
      </c>
      <c r="D147" s="57"/>
      <c r="E147" s="58">
        <f t="shared" si="49"/>
        <v>20</v>
      </c>
      <c r="F147" s="58">
        <f t="shared" si="49"/>
        <v>20</v>
      </c>
      <c r="G147" s="58">
        <f>G148</f>
        <v>20</v>
      </c>
    </row>
    <row r="148" spans="1:7" ht="22.5" customHeight="1">
      <c r="A148" s="15" t="s">
        <v>223</v>
      </c>
      <c r="B148" s="16" t="s">
        <v>155</v>
      </c>
      <c r="C148" s="85" t="s">
        <v>199</v>
      </c>
      <c r="D148" s="16" t="s">
        <v>222</v>
      </c>
      <c r="E148" s="26">
        <v>20</v>
      </c>
      <c r="F148" s="26">
        <v>20</v>
      </c>
      <c r="G148" s="26">
        <v>20</v>
      </c>
    </row>
    <row r="149" spans="1:7" ht="39.75" customHeight="1">
      <c r="A149" s="75" t="s">
        <v>43</v>
      </c>
      <c r="B149" s="31" t="s">
        <v>114</v>
      </c>
      <c r="C149" s="31"/>
      <c r="D149" s="31"/>
      <c r="E149" s="104">
        <f t="shared" ref="E149:F149" si="50">E150</f>
        <v>16038.3</v>
      </c>
      <c r="F149" s="104">
        <f t="shared" si="50"/>
        <v>6273.9</v>
      </c>
      <c r="G149" s="104">
        <f>G150</f>
        <v>7060.4</v>
      </c>
    </row>
    <row r="150" spans="1:7" ht="24.75" customHeight="1">
      <c r="A150" s="75" t="s">
        <v>47</v>
      </c>
      <c r="B150" s="28" t="s">
        <v>115</v>
      </c>
      <c r="C150" s="28"/>
      <c r="D150" s="28"/>
      <c r="E150" s="10">
        <f>E151+E157+E163+E166+E178+E181+E187+E190+E193+E196+E199+E202+E208+E216+E222+E225+E228+E231+E160+E219+E184+E175+E172+E205+E213+E169+E154</f>
        <v>16038.3</v>
      </c>
      <c r="F150" s="10">
        <f t="shared" ref="F150:G150" si="51">F151+F157+F163+F166+F178+F181+F187+F190+F193+F196+F199+F202+F208+F216+F222+F225+F228+F231+F160+F219+F184+F175+F172+F205+F213</f>
        <v>6273.9</v>
      </c>
      <c r="G150" s="10">
        <f t="shared" si="51"/>
        <v>7060.4</v>
      </c>
    </row>
    <row r="151" spans="1:7" ht="37.5" customHeight="1">
      <c r="A151" s="86" t="s">
        <v>142</v>
      </c>
      <c r="B151" s="34" t="s">
        <v>143</v>
      </c>
      <c r="C151" s="38"/>
      <c r="D151" s="34"/>
      <c r="E151" s="105">
        <f t="shared" ref="E151:F152" si="52">E152</f>
        <v>583.9</v>
      </c>
      <c r="F151" s="105">
        <f t="shared" si="52"/>
        <v>607.29999999999995</v>
      </c>
      <c r="G151" s="105">
        <f>G152</f>
        <v>631.6</v>
      </c>
    </row>
    <row r="152" spans="1:7" ht="27" customHeight="1">
      <c r="A152" s="24" t="s">
        <v>194</v>
      </c>
      <c r="B152" s="87" t="s">
        <v>143</v>
      </c>
      <c r="C152" s="13" t="s">
        <v>193</v>
      </c>
      <c r="D152" s="87"/>
      <c r="E152" s="63">
        <f t="shared" si="52"/>
        <v>583.9</v>
      </c>
      <c r="F152" s="63">
        <f t="shared" si="52"/>
        <v>607.29999999999995</v>
      </c>
      <c r="G152" s="63">
        <f>G153</f>
        <v>631.6</v>
      </c>
    </row>
    <row r="153" spans="1:7" ht="36" customHeight="1">
      <c r="A153" s="7" t="s">
        <v>31</v>
      </c>
      <c r="B153" s="88" t="s">
        <v>143</v>
      </c>
      <c r="C153" s="16" t="s">
        <v>193</v>
      </c>
      <c r="D153" s="88" t="s">
        <v>32</v>
      </c>
      <c r="E153" s="64">
        <v>583.9</v>
      </c>
      <c r="F153" s="64">
        <v>607.29999999999995</v>
      </c>
      <c r="G153" s="64">
        <v>631.6</v>
      </c>
    </row>
    <row r="154" spans="1:7" ht="36" customHeight="1">
      <c r="A154" s="86" t="s">
        <v>263</v>
      </c>
      <c r="B154" s="34" t="s">
        <v>264</v>
      </c>
      <c r="C154" s="34"/>
      <c r="D154" s="34"/>
      <c r="E154" s="140">
        <f t="shared" ref="E154:G155" si="53">E155</f>
        <v>160</v>
      </c>
      <c r="F154" s="143">
        <f t="shared" si="53"/>
        <v>0</v>
      </c>
      <c r="G154" s="35">
        <f t="shared" si="53"/>
        <v>0</v>
      </c>
    </row>
    <row r="155" spans="1:7" ht="36" customHeight="1">
      <c r="A155" s="6" t="s">
        <v>265</v>
      </c>
      <c r="B155" s="90" t="s">
        <v>264</v>
      </c>
      <c r="C155" s="90" t="s">
        <v>266</v>
      </c>
      <c r="D155" s="90"/>
      <c r="E155" s="141">
        <f t="shared" si="53"/>
        <v>160</v>
      </c>
      <c r="F155" s="144">
        <f t="shared" si="53"/>
        <v>0</v>
      </c>
      <c r="G155" s="48">
        <f t="shared" si="53"/>
        <v>0</v>
      </c>
    </row>
    <row r="156" spans="1:7" ht="36" customHeight="1">
      <c r="A156" s="7" t="s">
        <v>267</v>
      </c>
      <c r="B156" s="130" t="s">
        <v>264</v>
      </c>
      <c r="C156" s="130" t="s">
        <v>266</v>
      </c>
      <c r="D156" s="130" t="s">
        <v>268</v>
      </c>
      <c r="E156" s="142">
        <v>160</v>
      </c>
      <c r="F156" s="145">
        <v>0</v>
      </c>
      <c r="G156" s="49">
        <v>0</v>
      </c>
    </row>
    <row r="157" spans="1:7" ht="27.75" customHeight="1">
      <c r="A157" s="76" t="s">
        <v>116</v>
      </c>
      <c r="B157" s="34" t="s">
        <v>117</v>
      </c>
      <c r="C157" s="38"/>
      <c r="D157" s="34"/>
      <c r="E157" s="91">
        <f t="shared" ref="E157:F158" si="54">E158</f>
        <v>69</v>
      </c>
      <c r="F157" s="91">
        <f t="shared" si="54"/>
        <v>69</v>
      </c>
      <c r="G157" s="91">
        <f>G158</f>
        <v>69</v>
      </c>
    </row>
    <row r="158" spans="1:7" ht="36" customHeight="1">
      <c r="A158" s="81" t="s">
        <v>194</v>
      </c>
      <c r="B158" s="13" t="s">
        <v>117</v>
      </c>
      <c r="C158" s="13" t="s">
        <v>193</v>
      </c>
      <c r="D158" s="13"/>
      <c r="E158" s="14">
        <f t="shared" si="54"/>
        <v>69</v>
      </c>
      <c r="F158" s="14">
        <f t="shared" si="54"/>
        <v>69</v>
      </c>
      <c r="G158" s="14">
        <f>G159</f>
        <v>69</v>
      </c>
    </row>
    <row r="159" spans="1:7" ht="36" customHeight="1">
      <c r="A159" s="15" t="s">
        <v>13</v>
      </c>
      <c r="B159" s="16" t="s">
        <v>117</v>
      </c>
      <c r="C159" s="16" t="s">
        <v>193</v>
      </c>
      <c r="D159" s="16" t="s">
        <v>14</v>
      </c>
      <c r="E159" s="17">
        <v>69</v>
      </c>
      <c r="F159" s="17">
        <v>69</v>
      </c>
      <c r="G159" s="17">
        <v>69</v>
      </c>
    </row>
    <row r="160" spans="1:7" ht="30" customHeight="1">
      <c r="A160" s="76" t="s">
        <v>163</v>
      </c>
      <c r="B160" s="34" t="s">
        <v>162</v>
      </c>
      <c r="C160" s="38"/>
      <c r="D160" s="34"/>
      <c r="E160" s="91">
        <f t="shared" ref="E160:F161" si="55">E161</f>
        <v>44.8</v>
      </c>
      <c r="F160" s="91">
        <f t="shared" si="55"/>
        <v>44.8</v>
      </c>
      <c r="G160" s="91">
        <f>G161</f>
        <v>44.8</v>
      </c>
    </row>
    <row r="161" spans="1:7" ht="30" customHeight="1">
      <c r="A161" s="81" t="s">
        <v>194</v>
      </c>
      <c r="B161" s="13" t="s">
        <v>162</v>
      </c>
      <c r="C161" s="13" t="s">
        <v>193</v>
      </c>
      <c r="D161" s="13"/>
      <c r="E161" s="14">
        <f t="shared" si="55"/>
        <v>44.8</v>
      </c>
      <c r="F161" s="14">
        <f t="shared" si="55"/>
        <v>44.8</v>
      </c>
      <c r="G161" s="14">
        <f>G162</f>
        <v>44.8</v>
      </c>
    </row>
    <row r="162" spans="1:7" ht="30.75" customHeight="1">
      <c r="A162" s="15" t="s">
        <v>13</v>
      </c>
      <c r="B162" s="16" t="s">
        <v>162</v>
      </c>
      <c r="C162" s="16" t="s">
        <v>193</v>
      </c>
      <c r="D162" s="16" t="s">
        <v>14</v>
      </c>
      <c r="E162" s="17">
        <v>44.8</v>
      </c>
      <c r="F162" s="17">
        <v>44.8</v>
      </c>
      <c r="G162" s="17">
        <v>44.8</v>
      </c>
    </row>
    <row r="163" spans="1:7" ht="18" customHeight="1">
      <c r="A163" s="92" t="s">
        <v>125</v>
      </c>
      <c r="B163" s="11" t="s">
        <v>126</v>
      </c>
      <c r="C163" s="11"/>
      <c r="D163" s="11"/>
      <c r="E163" s="106">
        <f t="shared" ref="E163:F164" si="56">E164</f>
        <v>350</v>
      </c>
      <c r="F163" s="106">
        <f t="shared" si="56"/>
        <v>350</v>
      </c>
      <c r="G163" s="106">
        <f>G164</f>
        <v>350</v>
      </c>
    </row>
    <row r="164" spans="1:7" ht="34.5" customHeight="1">
      <c r="A164" s="24" t="s">
        <v>190</v>
      </c>
      <c r="B164" s="13" t="s">
        <v>126</v>
      </c>
      <c r="C164" s="13" t="s">
        <v>189</v>
      </c>
      <c r="D164" s="13"/>
      <c r="E164" s="14">
        <f t="shared" si="56"/>
        <v>350</v>
      </c>
      <c r="F164" s="14">
        <f t="shared" si="56"/>
        <v>350</v>
      </c>
      <c r="G164" s="14">
        <f>G165</f>
        <v>350</v>
      </c>
    </row>
    <row r="165" spans="1:7" ht="34.5" customHeight="1">
      <c r="A165" s="15" t="s">
        <v>11</v>
      </c>
      <c r="B165" s="16" t="s">
        <v>126</v>
      </c>
      <c r="C165" s="16" t="s">
        <v>189</v>
      </c>
      <c r="D165" s="16" t="s">
        <v>12</v>
      </c>
      <c r="E165" s="17">
        <v>350</v>
      </c>
      <c r="F165" s="17">
        <v>350</v>
      </c>
      <c r="G165" s="17">
        <v>350</v>
      </c>
    </row>
    <row r="166" spans="1:7" ht="15">
      <c r="A166" s="86" t="s">
        <v>118</v>
      </c>
      <c r="B166" s="34" t="s">
        <v>119</v>
      </c>
      <c r="C166" s="34"/>
      <c r="D166" s="34"/>
      <c r="E166" s="35">
        <f t="shared" ref="E166:F173" si="57">E167</f>
        <v>30</v>
      </c>
      <c r="F166" s="35">
        <f t="shared" si="57"/>
        <v>35</v>
      </c>
      <c r="G166" s="35">
        <f>G167</f>
        <v>35</v>
      </c>
    </row>
    <row r="167" spans="1:7" ht="30">
      <c r="A167" s="6" t="s">
        <v>200</v>
      </c>
      <c r="B167" s="13" t="s">
        <v>119</v>
      </c>
      <c r="C167" s="13" t="s">
        <v>199</v>
      </c>
      <c r="D167" s="13"/>
      <c r="E167" s="14">
        <f t="shared" si="57"/>
        <v>30</v>
      </c>
      <c r="F167" s="14">
        <f t="shared" si="57"/>
        <v>35</v>
      </c>
      <c r="G167" s="14">
        <f>G168</f>
        <v>35</v>
      </c>
    </row>
    <row r="168" spans="1:7" ht="27.75" customHeight="1">
      <c r="A168" s="15" t="s">
        <v>13</v>
      </c>
      <c r="B168" s="16" t="s">
        <v>119</v>
      </c>
      <c r="C168" s="16" t="s">
        <v>199</v>
      </c>
      <c r="D168" s="16" t="s">
        <v>14</v>
      </c>
      <c r="E168" s="17">
        <v>30</v>
      </c>
      <c r="F168" s="17">
        <v>35</v>
      </c>
      <c r="G168" s="17">
        <v>35</v>
      </c>
    </row>
    <row r="169" spans="1:7" ht="27.75" customHeight="1">
      <c r="A169" s="86" t="s">
        <v>256</v>
      </c>
      <c r="B169" s="34" t="s">
        <v>254</v>
      </c>
      <c r="C169" s="34"/>
      <c r="D169" s="34"/>
      <c r="E169" s="35">
        <f t="shared" si="57"/>
        <v>859.2</v>
      </c>
      <c r="F169" s="35">
        <f t="shared" si="57"/>
        <v>0</v>
      </c>
      <c r="G169" s="35">
        <f>G170</f>
        <v>0</v>
      </c>
    </row>
    <row r="170" spans="1:7" ht="27.75" customHeight="1">
      <c r="A170" s="24" t="s">
        <v>190</v>
      </c>
      <c r="B170" s="13" t="s">
        <v>254</v>
      </c>
      <c r="C170" s="13" t="s">
        <v>189</v>
      </c>
      <c r="D170" s="13"/>
      <c r="E170" s="14">
        <f t="shared" si="57"/>
        <v>859.2</v>
      </c>
      <c r="F170" s="14">
        <f t="shared" si="57"/>
        <v>0</v>
      </c>
      <c r="G170" s="14">
        <f>G171</f>
        <v>0</v>
      </c>
    </row>
    <row r="171" spans="1:7" ht="27.75" customHeight="1">
      <c r="A171" s="15" t="s">
        <v>255</v>
      </c>
      <c r="B171" s="16" t="s">
        <v>254</v>
      </c>
      <c r="C171" s="16" t="s">
        <v>189</v>
      </c>
      <c r="D171" s="16" t="s">
        <v>253</v>
      </c>
      <c r="E171" s="17">
        <v>859.2</v>
      </c>
      <c r="F171" s="17">
        <v>0</v>
      </c>
      <c r="G171" s="17">
        <v>0</v>
      </c>
    </row>
    <row r="172" spans="1:7" ht="27.75" customHeight="1">
      <c r="A172" s="86" t="s">
        <v>237</v>
      </c>
      <c r="B172" s="34" t="s">
        <v>236</v>
      </c>
      <c r="C172" s="34"/>
      <c r="D172" s="34"/>
      <c r="E172" s="35">
        <f t="shared" si="57"/>
        <v>65</v>
      </c>
      <c r="F172" s="35">
        <f t="shared" si="57"/>
        <v>0</v>
      </c>
      <c r="G172" s="35">
        <f>G173</f>
        <v>0</v>
      </c>
    </row>
    <row r="173" spans="1:7" ht="27.75" customHeight="1">
      <c r="A173" s="6" t="s">
        <v>200</v>
      </c>
      <c r="B173" s="13" t="s">
        <v>236</v>
      </c>
      <c r="C173" s="13" t="s">
        <v>199</v>
      </c>
      <c r="D173" s="13"/>
      <c r="E173" s="14">
        <f t="shared" si="57"/>
        <v>65</v>
      </c>
      <c r="F173" s="14">
        <f t="shared" si="57"/>
        <v>0</v>
      </c>
      <c r="G173" s="14">
        <f>G174</f>
        <v>0</v>
      </c>
    </row>
    <row r="174" spans="1:7" ht="27.75" customHeight="1">
      <c r="A174" s="15" t="s">
        <v>13</v>
      </c>
      <c r="B174" s="16" t="s">
        <v>236</v>
      </c>
      <c r="C174" s="16" t="s">
        <v>199</v>
      </c>
      <c r="D174" s="16" t="s">
        <v>14</v>
      </c>
      <c r="E174" s="17">
        <v>65</v>
      </c>
      <c r="F174" s="17">
        <v>0</v>
      </c>
      <c r="G174" s="17">
        <v>0</v>
      </c>
    </row>
    <row r="175" spans="1:7" ht="27.75" customHeight="1">
      <c r="A175" s="76" t="s">
        <v>226</v>
      </c>
      <c r="B175" s="34" t="s">
        <v>225</v>
      </c>
      <c r="C175" s="34"/>
      <c r="D175" s="34"/>
      <c r="E175" s="35">
        <f t="shared" ref="E175:F176" si="58">E176</f>
        <v>0</v>
      </c>
      <c r="F175" s="35">
        <f t="shared" si="58"/>
        <v>200</v>
      </c>
      <c r="G175" s="35">
        <f>G176</f>
        <v>200</v>
      </c>
    </row>
    <row r="176" spans="1:7" ht="27.75" customHeight="1">
      <c r="A176" s="6" t="s">
        <v>200</v>
      </c>
      <c r="B176" s="13" t="s">
        <v>225</v>
      </c>
      <c r="C176" s="13" t="s">
        <v>199</v>
      </c>
      <c r="D176" s="13"/>
      <c r="E176" s="48">
        <f t="shared" si="58"/>
        <v>0</v>
      </c>
      <c r="F176" s="48">
        <f t="shared" si="58"/>
        <v>200</v>
      </c>
      <c r="G176" s="48">
        <f>G177</f>
        <v>200</v>
      </c>
    </row>
    <row r="177" spans="1:7" ht="27.75" customHeight="1">
      <c r="A177" s="15" t="s">
        <v>19</v>
      </c>
      <c r="B177" s="16" t="s">
        <v>225</v>
      </c>
      <c r="C177" s="16" t="s">
        <v>199</v>
      </c>
      <c r="D177" s="16" t="s">
        <v>20</v>
      </c>
      <c r="E177" s="49">
        <v>0</v>
      </c>
      <c r="F177" s="49">
        <v>200</v>
      </c>
      <c r="G177" s="49">
        <v>200</v>
      </c>
    </row>
    <row r="178" spans="1:7" ht="36" customHeight="1">
      <c r="A178" s="76" t="s">
        <v>146</v>
      </c>
      <c r="B178" s="34" t="s">
        <v>147</v>
      </c>
      <c r="C178" s="34"/>
      <c r="D178" s="34"/>
      <c r="E178" s="35">
        <f t="shared" ref="E178:F179" si="59">E179</f>
        <v>1253.5999999999999</v>
      </c>
      <c r="F178" s="35">
        <f t="shared" si="59"/>
        <v>65</v>
      </c>
      <c r="G178" s="35">
        <f>G179</f>
        <v>65</v>
      </c>
    </row>
    <row r="179" spans="1:7" ht="27.75" customHeight="1">
      <c r="A179" s="6" t="s">
        <v>200</v>
      </c>
      <c r="B179" s="13" t="s">
        <v>147</v>
      </c>
      <c r="C179" s="13" t="s">
        <v>199</v>
      </c>
      <c r="D179" s="13"/>
      <c r="E179" s="48">
        <f t="shared" si="59"/>
        <v>1253.5999999999999</v>
      </c>
      <c r="F179" s="48">
        <f t="shared" si="59"/>
        <v>65</v>
      </c>
      <c r="G179" s="48">
        <f>G180</f>
        <v>65</v>
      </c>
    </row>
    <row r="180" spans="1:7" ht="27.75" customHeight="1">
      <c r="A180" s="15" t="s">
        <v>19</v>
      </c>
      <c r="B180" s="16" t="s">
        <v>147</v>
      </c>
      <c r="C180" s="16" t="s">
        <v>199</v>
      </c>
      <c r="D180" s="16" t="s">
        <v>20</v>
      </c>
      <c r="E180" s="49">
        <f>150+669.4+234.2+200</f>
        <v>1253.5999999999999</v>
      </c>
      <c r="F180" s="49">
        <v>65</v>
      </c>
      <c r="G180" s="49">
        <v>65</v>
      </c>
    </row>
    <row r="181" spans="1:7" ht="27.75" customHeight="1">
      <c r="A181" s="76" t="s">
        <v>176</v>
      </c>
      <c r="B181" s="34" t="s">
        <v>127</v>
      </c>
      <c r="C181" s="38"/>
      <c r="D181" s="34"/>
      <c r="E181" s="91">
        <f t="shared" ref="E181:F182" si="60">E182</f>
        <v>70</v>
      </c>
      <c r="F181" s="91">
        <f t="shared" si="60"/>
        <v>70</v>
      </c>
      <c r="G181" s="91">
        <f>G182</f>
        <v>70</v>
      </c>
    </row>
    <row r="182" spans="1:7" ht="27.75" customHeight="1">
      <c r="A182" s="6" t="s">
        <v>200</v>
      </c>
      <c r="B182" s="13" t="s">
        <v>127</v>
      </c>
      <c r="C182" s="13" t="s">
        <v>199</v>
      </c>
      <c r="D182" s="13"/>
      <c r="E182" s="14">
        <f t="shared" si="60"/>
        <v>70</v>
      </c>
      <c r="F182" s="14">
        <f t="shared" si="60"/>
        <v>70</v>
      </c>
      <c r="G182" s="14">
        <f>G183</f>
        <v>70</v>
      </c>
    </row>
    <row r="183" spans="1:7" ht="27.75" customHeight="1">
      <c r="A183" s="15" t="s">
        <v>13</v>
      </c>
      <c r="B183" s="16" t="s">
        <v>127</v>
      </c>
      <c r="C183" s="16" t="s">
        <v>199</v>
      </c>
      <c r="D183" s="16" t="s">
        <v>14</v>
      </c>
      <c r="E183" s="17">
        <v>70</v>
      </c>
      <c r="F183" s="17">
        <v>70</v>
      </c>
      <c r="G183" s="17">
        <v>70</v>
      </c>
    </row>
    <row r="184" spans="1:7" ht="30" customHeight="1">
      <c r="A184" s="76" t="s">
        <v>183</v>
      </c>
      <c r="B184" s="34" t="s">
        <v>182</v>
      </c>
      <c r="C184" s="38"/>
      <c r="D184" s="34"/>
      <c r="E184" s="91">
        <f t="shared" ref="E184:F185" si="61">E185</f>
        <v>326.89999999999998</v>
      </c>
      <c r="F184" s="91">
        <f t="shared" si="61"/>
        <v>0</v>
      </c>
      <c r="G184" s="91">
        <f>G185</f>
        <v>0</v>
      </c>
    </row>
    <row r="185" spans="1:7" ht="30">
      <c r="A185" s="6" t="s">
        <v>200</v>
      </c>
      <c r="B185" s="13" t="s">
        <v>182</v>
      </c>
      <c r="C185" s="13" t="s">
        <v>199</v>
      </c>
      <c r="D185" s="13"/>
      <c r="E185" s="14">
        <f t="shared" si="61"/>
        <v>326.89999999999998</v>
      </c>
      <c r="F185" s="14">
        <f t="shared" si="61"/>
        <v>0</v>
      </c>
      <c r="G185" s="14">
        <f>G186</f>
        <v>0</v>
      </c>
    </row>
    <row r="186" spans="1:7" ht="26.25" customHeight="1">
      <c r="A186" s="15" t="s">
        <v>19</v>
      </c>
      <c r="B186" s="16" t="s">
        <v>182</v>
      </c>
      <c r="C186" s="16" t="s">
        <v>199</v>
      </c>
      <c r="D186" s="16" t="s">
        <v>20</v>
      </c>
      <c r="E186" s="17">
        <f>500-173.1</f>
        <v>326.89999999999998</v>
      </c>
      <c r="F186" s="17">
        <v>0</v>
      </c>
      <c r="G186" s="17">
        <v>0</v>
      </c>
    </row>
    <row r="187" spans="1:7" ht="22.5" customHeight="1">
      <c r="A187" s="76" t="s">
        <v>131</v>
      </c>
      <c r="B187" s="93" t="s">
        <v>132</v>
      </c>
      <c r="C187" s="38"/>
      <c r="D187" s="34"/>
      <c r="E187" s="62">
        <f t="shared" ref="E187:F188" si="62">E188</f>
        <v>1386.6</v>
      </c>
      <c r="F187" s="62">
        <f t="shared" si="62"/>
        <v>1414.3</v>
      </c>
      <c r="G187" s="62">
        <f>G188</f>
        <v>1442.6</v>
      </c>
    </row>
    <row r="188" spans="1:7" ht="30">
      <c r="A188" s="6" t="s">
        <v>200</v>
      </c>
      <c r="B188" s="13" t="s">
        <v>132</v>
      </c>
      <c r="C188" s="13" t="s">
        <v>199</v>
      </c>
      <c r="D188" s="13"/>
      <c r="E188" s="25">
        <f t="shared" si="62"/>
        <v>1386.6</v>
      </c>
      <c r="F188" s="25">
        <f t="shared" si="62"/>
        <v>1414.3</v>
      </c>
      <c r="G188" s="25">
        <f>G189</f>
        <v>1442.6</v>
      </c>
    </row>
    <row r="189" spans="1:7" ht="27.75" customHeight="1">
      <c r="A189" s="15" t="s">
        <v>21</v>
      </c>
      <c r="B189" s="16" t="s">
        <v>132</v>
      </c>
      <c r="C189" s="16" t="s">
        <v>199</v>
      </c>
      <c r="D189" s="16" t="s">
        <v>22</v>
      </c>
      <c r="E189" s="26">
        <v>1386.6</v>
      </c>
      <c r="F189" s="26">
        <v>1414.3</v>
      </c>
      <c r="G189" s="26">
        <v>1442.6</v>
      </c>
    </row>
    <row r="190" spans="1:7" ht="15">
      <c r="A190" s="76" t="s">
        <v>133</v>
      </c>
      <c r="B190" s="93" t="s">
        <v>134</v>
      </c>
      <c r="C190" s="38"/>
      <c r="D190" s="34"/>
      <c r="E190" s="62">
        <f t="shared" ref="E190:F191" si="63">E191</f>
        <v>31</v>
      </c>
      <c r="F190" s="62">
        <f t="shared" si="63"/>
        <v>0</v>
      </c>
      <c r="G190" s="62">
        <f>G191</f>
        <v>0</v>
      </c>
    </row>
    <row r="191" spans="1:7" ht="30">
      <c r="A191" s="6" t="s">
        <v>200</v>
      </c>
      <c r="B191" s="13" t="s">
        <v>134</v>
      </c>
      <c r="C191" s="13" t="s">
        <v>199</v>
      </c>
      <c r="D191" s="13"/>
      <c r="E191" s="25">
        <f t="shared" si="63"/>
        <v>31</v>
      </c>
      <c r="F191" s="25">
        <f t="shared" si="63"/>
        <v>0</v>
      </c>
      <c r="G191" s="25">
        <f>G192</f>
        <v>0</v>
      </c>
    </row>
    <row r="192" spans="1:7" ht="26.25" customHeight="1">
      <c r="A192" s="15" t="s">
        <v>21</v>
      </c>
      <c r="B192" s="16" t="s">
        <v>134</v>
      </c>
      <c r="C192" s="16" t="s">
        <v>199</v>
      </c>
      <c r="D192" s="16" t="s">
        <v>22</v>
      </c>
      <c r="E192" s="26">
        <f>100-69</f>
        <v>31</v>
      </c>
      <c r="F192" s="26">
        <v>0</v>
      </c>
      <c r="G192" s="26">
        <v>0</v>
      </c>
    </row>
    <row r="193" spans="1:7" ht="15">
      <c r="A193" s="76" t="s">
        <v>135</v>
      </c>
      <c r="B193" s="38" t="s">
        <v>136</v>
      </c>
      <c r="C193" s="34"/>
      <c r="D193" s="38"/>
      <c r="E193" s="35">
        <f t="shared" ref="E193:F194" si="64">E194</f>
        <v>1991.4</v>
      </c>
      <c r="F193" s="35">
        <f t="shared" si="64"/>
        <v>1613.1</v>
      </c>
      <c r="G193" s="35">
        <f>G194</f>
        <v>2330</v>
      </c>
    </row>
    <row r="194" spans="1:7" ht="30">
      <c r="A194" s="6" t="s">
        <v>200</v>
      </c>
      <c r="B194" s="13" t="s">
        <v>136</v>
      </c>
      <c r="C194" s="13" t="s">
        <v>199</v>
      </c>
      <c r="D194" s="13"/>
      <c r="E194" s="14">
        <f t="shared" si="64"/>
        <v>1991.4</v>
      </c>
      <c r="F194" s="14">
        <f t="shared" si="64"/>
        <v>1613.1</v>
      </c>
      <c r="G194" s="14">
        <f>G195</f>
        <v>2330</v>
      </c>
    </row>
    <row r="195" spans="1:7" ht="27.75" customHeight="1">
      <c r="A195" s="15" t="s">
        <v>25</v>
      </c>
      <c r="B195" s="16" t="s">
        <v>136</v>
      </c>
      <c r="C195" s="16" t="s">
        <v>199</v>
      </c>
      <c r="D195" s="16" t="s">
        <v>26</v>
      </c>
      <c r="E195" s="17">
        <f>2270-276.5-2.1</f>
        <v>1991.4</v>
      </c>
      <c r="F195" s="17">
        <f>2320-706.9</f>
        <v>1613.1</v>
      </c>
      <c r="G195" s="17">
        <v>2330</v>
      </c>
    </row>
    <row r="196" spans="1:7" ht="24" customHeight="1">
      <c r="A196" s="76" t="s">
        <v>137</v>
      </c>
      <c r="B196" s="38" t="s">
        <v>138</v>
      </c>
      <c r="C196" s="94"/>
      <c r="D196" s="11"/>
      <c r="E196" s="95">
        <f t="shared" ref="E196:F197" si="65">E197</f>
        <v>227.3</v>
      </c>
      <c r="F196" s="95">
        <f t="shared" si="65"/>
        <v>230</v>
      </c>
      <c r="G196" s="95">
        <f>G197</f>
        <v>240</v>
      </c>
    </row>
    <row r="197" spans="1:7" ht="30">
      <c r="A197" s="6" t="s">
        <v>200</v>
      </c>
      <c r="B197" s="13" t="s">
        <v>138</v>
      </c>
      <c r="C197" s="13" t="s">
        <v>199</v>
      </c>
      <c r="D197" s="13"/>
      <c r="E197" s="14">
        <f t="shared" si="65"/>
        <v>227.3</v>
      </c>
      <c r="F197" s="14">
        <f t="shared" si="65"/>
        <v>230</v>
      </c>
      <c r="G197" s="14">
        <f>G198</f>
        <v>240</v>
      </c>
    </row>
    <row r="198" spans="1:7" ht="33" customHeight="1">
      <c r="A198" s="15" t="s">
        <v>25</v>
      </c>
      <c r="B198" s="16" t="s">
        <v>138</v>
      </c>
      <c r="C198" s="16" t="s">
        <v>199</v>
      </c>
      <c r="D198" s="16" t="s">
        <v>26</v>
      </c>
      <c r="E198" s="17">
        <v>227.3</v>
      </c>
      <c r="F198" s="17">
        <v>230</v>
      </c>
      <c r="G198" s="17">
        <v>240</v>
      </c>
    </row>
    <row r="199" spans="1:7" ht="30.75" customHeight="1">
      <c r="A199" s="76" t="s">
        <v>139</v>
      </c>
      <c r="B199" s="38" t="s">
        <v>140</v>
      </c>
      <c r="C199" s="38"/>
      <c r="D199" s="34"/>
      <c r="E199" s="35">
        <f t="shared" ref="E199:F200" si="66">E200</f>
        <v>66.599999999999994</v>
      </c>
      <c r="F199" s="35">
        <f t="shared" si="66"/>
        <v>103</v>
      </c>
      <c r="G199" s="35">
        <f>G200</f>
        <v>105</v>
      </c>
    </row>
    <row r="200" spans="1:7" ht="30">
      <c r="A200" s="6" t="s">
        <v>200</v>
      </c>
      <c r="B200" s="13" t="s">
        <v>140</v>
      </c>
      <c r="C200" s="13" t="s">
        <v>199</v>
      </c>
      <c r="D200" s="13"/>
      <c r="E200" s="14">
        <f t="shared" si="66"/>
        <v>66.599999999999994</v>
      </c>
      <c r="F200" s="14">
        <f t="shared" si="66"/>
        <v>103</v>
      </c>
      <c r="G200" s="14">
        <f>G201</f>
        <v>105</v>
      </c>
    </row>
    <row r="201" spans="1:7" ht="24" customHeight="1">
      <c r="A201" s="15" t="s">
        <v>25</v>
      </c>
      <c r="B201" s="16" t="s">
        <v>140</v>
      </c>
      <c r="C201" s="16" t="s">
        <v>199</v>
      </c>
      <c r="D201" s="16" t="s">
        <v>26</v>
      </c>
      <c r="E201" s="17">
        <f>100-23.2-10.2</f>
        <v>66.599999999999994</v>
      </c>
      <c r="F201" s="17">
        <v>103</v>
      </c>
      <c r="G201" s="17">
        <v>105</v>
      </c>
    </row>
    <row r="202" spans="1:7" ht="45">
      <c r="A202" s="76" t="s">
        <v>178</v>
      </c>
      <c r="B202" s="38" t="s">
        <v>141</v>
      </c>
      <c r="C202" s="38"/>
      <c r="D202" s="34"/>
      <c r="E202" s="35">
        <f t="shared" ref="E202:F206" si="67">E203</f>
        <v>1169.5</v>
      </c>
      <c r="F202" s="35">
        <f t="shared" si="67"/>
        <v>1175</v>
      </c>
      <c r="G202" s="35">
        <f>G203</f>
        <v>1180</v>
      </c>
    </row>
    <row r="203" spans="1:7" ht="30">
      <c r="A203" s="6" t="s">
        <v>200</v>
      </c>
      <c r="B203" s="13" t="s">
        <v>141</v>
      </c>
      <c r="C203" s="13" t="s">
        <v>199</v>
      </c>
      <c r="D203" s="13"/>
      <c r="E203" s="14">
        <f t="shared" si="67"/>
        <v>1169.5</v>
      </c>
      <c r="F203" s="14">
        <f t="shared" si="67"/>
        <v>1175</v>
      </c>
      <c r="G203" s="14">
        <f>G204</f>
        <v>1180</v>
      </c>
    </row>
    <row r="204" spans="1:7" ht="27" customHeight="1">
      <c r="A204" s="15" t="s">
        <v>25</v>
      </c>
      <c r="B204" s="16" t="s">
        <v>141</v>
      </c>
      <c r="C204" s="16" t="s">
        <v>199</v>
      </c>
      <c r="D204" s="16" t="s">
        <v>26</v>
      </c>
      <c r="E204" s="17">
        <v>1169.5</v>
      </c>
      <c r="F204" s="17">
        <v>1175</v>
      </c>
      <c r="G204" s="17">
        <v>1180</v>
      </c>
    </row>
    <row r="205" spans="1:7" ht="27" customHeight="1">
      <c r="A205" s="76" t="s">
        <v>239</v>
      </c>
      <c r="B205" s="38" t="s">
        <v>238</v>
      </c>
      <c r="C205" s="38"/>
      <c r="D205" s="34"/>
      <c r="E205" s="35">
        <f t="shared" si="67"/>
        <v>30</v>
      </c>
      <c r="F205" s="35">
        <f t="shared" si="67"/>
        <v>0</v>
      </c>
      <c r="G205" s="35">
        <f>G206</f>
        <v>0</v>
      </c>
    </row>
    <row r="206" spans="1:7" ht="27" customHeight="1">
      <c r="A206" s="6" t="s">
        <v>200</v>
      </c>
      <c r="B206" s="13" t="s">
        <v>238</v>
      </c>
      <c r="C206" s="13" t="s">
        <v>199</v>
      </c>
      <c r="D206" s="13"/>
      <c r="E206" s="14">
        <f t="shared" si="67"/>
        <v>30</v>
      </c>
      <c r="F206" s="14">
        <f t="shared" si="67"/>
        <v>0</v>
      </c>
      <c r="G206" s="14">
        <f>G207</f>
        <v>0</v>
      </c>
    </row>
    <row r="207" spans="1:7" ht="27" customHeight="1">
      <c r="A207" s="15" t="s">
        <v>25</v>
      </c>
      <c r="B207" s="16" t="s">
        <v>238</v>
      </c>
      <c r="C207" s="16" t="s">
        <v>199</v>
      </c>
      <c r="D207" s="16" t="s">
        <v>26</v>
      </c>
      <c r="E207" s="17">
        <v>30</v>
      </c>
      <c r="F207" s="17">
        <v>0</v>
      </c>
      <c r="G207" s="17">
        <v>0</v>
      </c>
    </row>
    <row r="208" spans="1:7" ht="30" customHeight="1">
      <c r="A208" s="68" t="s">
        <v>184</v>
      </c>
      <c r="B208" s="22" t="s">
        <v>148</v>
      </c>
      <c r="C208" s="128"/>
      <c r="D208" s="22"/>
      <c r="E208" s="129">
        <f t="shared" ref="E208:F208" si="68">E209+E211</f>
        <v>297.39999999999998</v>
      </c>
      <c r="F208" s="129">
        <f t="shared" si="68"/>
        <v>297.39999999999998</v>
      </c>
      <c r="G208" s="129">
        <f>G209+G211</f>
        <v>297.39999999999998</v>
      </c>
    </row>
    <row r="209" spans="1:7" ht="48.75" customHeight="1">
      <c r="A209" s="56" t="s">
        <v>196</v>
      </c>
      <c r="B209" s="38" t="s">
        <v>148</v>
      </c>
      <c r="C209" s="38" t="s">
        <v>195</v>
      </c>
      <c r="D209" s="38"/>
      <c r="E209" s="77">
        <f t="shared" ref="E209:F209" si="69">E210</f>
        <v>284.39999999999998</v>
      </c>
      <c r="F209" s="77">
        <f t="shared" si="69"/>
        <v>284.39999999999998</v>
      </c>
      <c r="G209" s="77">
        <f>G210</f>
        <v>284.39999999999998</v>
      </c>
    </row>
    <row r="210" spans="1:7" ht="35.25" customHeight="1">
      <c r="A210" s="15" t="s">
        <v>15</v>
      </c>
      <c r="B210" s="130" t="s">
        <v>148</v>
      </c>
      <c r="C210" s="130" t="s">
        <v>195</v>
      </c>
      <c r="D210" s="130" t="s">
        <v>16</v>
      </c>
      <c r="E210" s="17">
        <v>284.39999999999998</v>
      </c>
      <c r="F210" s="17">
        <v>284.39999999999998</v>
      </c>
      <c r="G210" s="17">
        <v>284.39999999999998</v>
      </c>
    </row>
    <row r="211" spans="1:7" ht="32.25" customHeight="1">
      <c r="A211" s="6" t="s">
        <v>200</v>
      </c>
      <c r="B211" s="38" t="s">
        <v>148</v>
      </c>
      <c r="C211" s="38" t="s">
        <v>199</v>
      </c>
      <c r="D211" s="38"/>
      <c r="E211" s="77">
        <f t="shared" ref="E211:F211" si="70">E212</f>
        <v>13</v>
      </c>
      <c r="F211" s="77">
        <f t="shared" si="70"/>
        <v>13</v>
      </c>
      <c r="G211" s="77">
        <f>G212</f>
        <v>13</v>
      </c>
    </row>
    <row r="212" spans="1:7" ht="33.75" customHeight="1">
      <c r="A212" s="15" t="s">
        <v>15</v>
      </c>
      <c r="B212" s="130" t="s">
        <v>148</v>
      </c>
      <c r="C212" s="130" t="s">
        <v>199</v>
      </c>
      <c r="D212" s="130" t="s">
        <v>16</v>
      </c>
      <c r="E212" s="17">
        <v>13</v>
      </c>
      <c r="F212" s="17">
        <v>13</v>
      </c>
      <c r="G212" s="17">
        <v>13</v>
      </c>
    </row>
    <row r="213" spans="1:7" ht="86.25" customHeight="1">
      <c r="A213" s="150" t="s">
        <v>252</v>
      </c>
      <c r="B213" s="34" t="s">
        <v>250</v>
      </c>
      <c r="C213" s="34"/>
      <c r="D213" s="34"/>
      <c r="E213" s="62">
        <f t="shared" ref="E213:F214" si="71">E214</f>
        <v>6100</v>
      </c>
      <c r="F213" s="62">
        <f t="shared" si="71"/>
        <v>0</v>
      </c>
      <c r="G213" s="62">
        <f>G214</f>
        <v>0</v>
      </c>
    </row>
    <row r="214" spans="1:7" ht="33.75" customHeight="1">
      <c r="A214" s="6" t="s">
        <v>200</v>
      </c>
      <c r="B214" s="13" t="s">
        <v>251</v>
      </c>
      <c r="C214" s="13" t="s">
        <v>199</v>
      </c>
      <c r="D214" s="13"/>
      <c r="E214" s="25">
        <f t="shared" si="71"/>
        <v>6100</v>
      </c>
      <c r="F214" s="25">
        <f t="shared" si="71"/>
        <v>0</v>
      </c>
      <c r="G214" s="25">
        <f>G215</f>
        <v>0</v>
      </c>
    </row>
    <row r="215" spans="1:7" ht="33.75" customHeight="1">
      <c r="A215" s="15" t="s">
        <v>27</v>
      </c>
      <c r="B215" s="16" t="s">
        <v>250</v>
      </c>
      <c r="C215" s="16" t="s">
        <v>199</v>
      </c>
      <c r="D215" s="16" t="s">
        <v>28</v>
      </c>
      <c r="E215" s="26">
        <v>6100</v>
      </c>
      <c r="F215" s="26">
        <v>0</v>
      </c>
      <c r="G215" s="26">
        <v>0</v>
      </c>
    </row>
    <row r="216" spans="1:7" ht="54.75" customHeight="1">
      <c r="A216" s="76" t="s">
        <v>171</v>
      </c>
      <c r="B216" s="34" t="s">
        <v>124</v>
      </c>
      <c r="C216" s="34"/>
      <c r="D216" s="34"/>
      <c r="E216" s="62">
        <f t="shared" ref="E216:F217" si="72">E217</f>
        <v>244.4</v>
      </c>
      <c r="F216" s="62">
        <f t="shared" si="72"/>
        <v>0</v>
      </c>
      <c r="G216" s="62">
        <f>G217</f>
        <v>0</v>
      </c>
    </row>
    <row r="217" spans="1:7" ht="33.75" customHeight="1">
      <c r="A217" s="24" t="s">
        <v>198</v>
      </c>
      <c r="B217" s="13" t="s">
        <v>124</v>
      </c>
      <c r="C217" s="13" t="s">
        <v>197</v>
      </c>
      <c r="D217" s="13"/>
      <c r="E217" s="14">
        <f t="shared" si="72"/>
        <v>244.4</v>
      </c>
      <c r="F217" s="14">
        <f t="shared" si="72"/>
        <v>0</v>
      </c>
      <c r="G217" s="14">
        <f>G218</f>
        <v>0</v>
      </c>
    </row>
    <row r="218" spans="1:7" ht="33.75" customHeight="1">
      <c r="A218" s="96" t="s">
        <v>159</v>
      </c>
      <c r="B218" s="16" t="s">
        <v>124</v>
      </c>
      <c r="C218" s="16" t="s">
        <v>197</v>
      </c>
      <c r="D218" s="16" t="s">
        <v>10</v>
      </c>
      <c r="E218" s="17">
        <v>244.4</v>
      </c>
      <c r="F218" s="17">
        <v>0</v>
      </c>
      <c r="G218" s="17">
        <v>0</v>
      </c>
    </row>
    <row r="219" spans="1:7" ht="58.5" customHeight="1">
      <c r="A219" s="76" t="s">
        <v>181</v>
      </c>
      <c r="B219" s="34" t="s">
        <v>179</v>
      </c>
      <c r="C219" s="34"/>
      <c r="D219" s="34"/>
      <c r="E219" s="62">
        <f t="shared" ref="E219:F220" si="73">E220</f>
        <v>108.4</v>
      </c>
      <c r="F219" s="62">
        <f t="shared" si="73"/>
        <v>0</v>
      </c>
      <c r="G219" s="62">
        <f>G220</f>
        <v>0</v>
      </c>
    </row>
    <row r="220" spans="1:7" ht="24" customHeight="1">
      <c r="A220" s="24" t="s">
        <v>198</v>
      </c>
      <c r="B220" s="13" t="s">
        <v>180</v>
      </c>
      <c r="C220" s="13" t="s">
        <v>197</v>
      </c>
      <c r="D220" s="13"/>
      <c r="E220" s="25">
        <f t="shared" si="73"/>
        <v>108.4</v>
      </c>
      <c r="F220" s="25">
        <f t="shared" si="73"/>
        <v>0</v>
      </c>
      <c r="G220" s="25">
        <f>G221</f>
        <v>0</v>
      </c>
    </row>
    <row r="221" spans="1:7" ht="24" customHeight="1">
      <c r="A221" s="15" t="s">
        <v>29</v>
      </c>
      <c r="B221" s="16" t="s">
        <v>179</v>
      </c>
      <c r="C221" s="16" t="s">
        <v>197</v>
      </c>
      <c r="D221" s="16" t="s">
        <v>30</v>
      </c>
      <c r="E221" s="26">
        <v>108.4</v>
      </c>
      <c r="F221" s="26">
        <v>0</v>
      </c>
      <c r="G221" s="26">
        <v>0</v>
      </c>
    </row>
    <row r="222" spans="1:7" ht="39.75" customHeight="1">
      <c r="A222" s="76" t="s">
        <v>128</v>
      </c>
      <c r="B222" s="34" t="s">
        <v>129</v>
      </c>
      <c r="C222" s="34"/>
      <c r="D222" s="34"/>
      <c r="E222" s="62">
        <f t="shared" ref="E222:F223" si="74">E223</f>
        <v>164.5</v>
      </c>
      <c r="F222" s="62">
        <f t="shared" si="74"/>
        <v>0</v>
      </c>
      <c r="G222" s="62">
        <f>G223</f>
        <v>0</v>
      </c>
    </row>
    <row r="223" spans="1:7" ht="27.75" customHeight="1">
      <c r="A223" s="24" t="s">
        <v>198</v>
      </c>
      <c r="B223" s="13" t="s">
        <v>130</v>
      </c>
      <c r="C223" s="13" t="s">
        <v>197</v>
      </c>
      <c r="D223" s="13"/>
      <c r="E223" s="25">
        <f t="shared" si="74"/>
        <v>164.5</v>
      </c>
      <c r="F223" s="25">
        <f t="shared" si="74"/>
        <v>0</v>
      </c>
      <c r="G223" s="25">
        <f>G224</f>
        <v>0</v>
      </c>
    </row>
    <row r="224" spans="1:7" ht="48.75" customHeight="1">
      <c r="A224" s="15" t="s">
        <v>13</v>
      </c>
      <c r="B224" s="16" t="s">
        <v>129</v>
      </c>
      <c r="C224" s="16" t="s">
        <v>197</v>
      </c>
      <c r="D224" s="16" t="s">
        <v>14</v>
      </c>
      <c r="E224" s="26">
        <v>164.5</v>
      </c>
      <c r="F224" s="26">
        <v>0</v>
      </c>
      <c r="G224" s="26">
        <v>0</v>
      </c>
    </row>
    <row r="225" spans="1:7" ht="41.25" customHeight="1">
      <c r="A225" s="76" t="s">
        <v>120</v>
      </c>
      <c r="B225" s="34" t="s">
        <v>121</v>
      </c>
      <c r="C225" s="34"/>
      <c r="D225" s="34"/>
      <c r="E225" s="35">
        <f t="shared" ref="E225:F226" si="75">E226</f>
        <v>184</v>
      </c>
      <c r="F225" s="35">
        <f t="shared" si="75"/>
        <v>0</v>
      </c>
      <c r="G225" s="35">
        <f>G226</f>
        <v>0</v>
      </c>
    </row>
    <row r="226" spans="1:7" ht="24" customHeight="1">
      <c r="A226" s="24" t="s">
        <v>198</v>
      </c>
      <c r="B226" s="13" t="s">
        <v>121</v>
      </c>
      <c r="C226" s="13" t="s">
        <v>197</v>
      </c>
      <c r="D226" s="13"/>
      <c r="E226" s="14">
        <f t="shared" si="75"/>
        <v>184</v>
      </c>
      <c r="F226" s="14">
        <f t="shared" si="75"/>
        <v>0</v>
      </c>
      <c r="G226" s="14">
        <f>G227</f>
        <v>0</v>
      </c>
    </row>
    <row r="227" spans="1:7" ht="48.75" customHeight="1">
      <c r="A227" s="15" t="s">
        <v>8</v>
      </c>
      <c r="B227" s="16" t="s">
        <v>121</v>
      </c>
      <c r="C227" s="16" t="s">
        <v>197</v>
      </c>
      <c r="D227" s="16" t="s">
        <v>9</v>
      </c>
      <c r="E227" s="17">
        <v>184</v>
      </c>
      <c r="F227" s="17">
        <v>0</v>
      </c>
      <c r="G227" s="17">
        <v>0</v>
      </c>
    </row>
    <row r="228" spans="1:7" ht="30.75" customHeight="1">
      <c r="A228" s="41" t="s">
        <v>144</v>
      </c>
      <c r="B228" s="34" t="s">
        <v>145</v>
      </c>
      <c r="C228" s="34"/>
      <c r="D228" s="34"/>
      <c r="E228" s="35">
        <f t="shared" ref="E228:F229" si="76">E229</f>
        <v>81.900000000000006</v>
      </c>
      <c r="F228" s="35">
        <f t="shared" si="76"/>
        <v>0</v>
      </c>
      <c r="G228" s="35">
        <f>G229</f>
        <v>0</v>
      </c>
    </row>
    <row r="229" spans="1:7" ht="27.75" customHeight="1">
      <c r="A229" s="24" t="s">
        <v>198</v>
      </c>
      <c r="B229" s="13" t="s">
        <v>145</v>
      </c>
      <c r="C229" s="13" t="s">
        <v>197</v>
      </c>
      <c r="D229" s="13"/>
      <c r="E229" s="14">
        <f t="shared" si="76"/>
        <v>81.900000000000006</v>
      </c>
      <c r="F229" s="14">
        <f t="shared" si="76"/>
        <v>0</v>
      </c>
      <c r="G229" s="14">
        <f>G230</f>
        <v>0</v>
      </c>
    </row>
    <row r="230" spans="1:7" ht="57" customHeight="1">
      <c r="A230" s="15" t="s">
        <v>6</v>
      </c>
      <c r="B230" s="16" t="s">
        <v>145</v>
      </c>
      <c r="C230" s="16" t="s">
        <v>197</v>
      </c>
      <c r="D230" s="16" t="s">
        <v>7</v>
      </c>
      <c r="E230" s="17">
        <v>81.900000000000006</v>
      </c>
      <c r="F230" s="17">
        <v>0</v>
      </c>
      <c r="G230" s="17">
        <v>0</v>
      </c>
    </row>
    <row r="231" spans="1:7" ht="30">
      <c r="A231" s="41" t="s">
        <v>122</v>
      </c>
      <c r="B231" s="34" t="s">
        <v>123</v>
      </c>
      <c r="C231" s="34"/>
      <c r="D231" s="34"/>
      <c r="E231" s="35">
        <f t="shared" ref="E231:F232" si="77">E232</f>
        <v>142.9</v>
      </c>
      <c r="F231" s="35">
        <f t="shared" si="77"/>
        <v>0</v>
      </c>
      <c r="G231" s="35">
        <f>G232</f>
        <v>0</v>
      </c>
    </row>
    <row r="232" spans="1:7" ht="15">
      <c r="A232" s="24" t="s">
        <v>198</v>
      </c>
      <c r="B232" s="13" t="s">
        <v>123</v>
      </c>
      <c r="C232" s="13" t="s">
        <v>197</v>
      </c>
      <c r="D232" s="13"/>
      <c r="E232" s="14">
        <f t="shared" si="77"/>
        <v>142.9</v>
      </c>
      <c r="F232" s="14">
        <f t="shared" si="77"/>
        <v>0</v>
      </c>
      <c r="G232" s="14">
        <f>G233</f>
        <v>0</v>
      </c>
    </row>
    <row r="233" spans="1:7" ht="45.75" thickBot="1">
      <c r="A233" s="15" t="s">
        <v>8</v>
      </c>
      <c r="B233" s="16" t="s">
        <v>123</v>
      </c>
      <c r="C233" s="16" t="s">
        <v>197</v>
      </c>
      <c r="D233" s="16" t="s">
        <v>9</v>
      </c>
      <c r="E233" s="17">
        <v>142.9</v>
      </c>
      <c r="F233" s="17">
        <v>0</v>
      </c>
      <c r="G233" s="17">
        <v>0</v>
      </c>
    </row>
    <row r="234" spans="1:7" ht="16.5" thickBot="1">
      <c r="A234" s="97" t="s">
        <v>33</v>
      </c>
      <c r="B234" s="98"/>
      <c r="C234" s="98"/>
      <c r="D234" s="98"/>
      <c r="E234" s="117">
        <f>E16+E36+E45+E50+E88+E96+E132+E145+E149+E80+E70+E75</f>
        <v>55779.399999999994</v>
      </c>
      <c r="F234" s="117">
        <f>F16+F36+F45+F50+F74+F88+F96+F132+F145+F149+F80+F140</f>
        <v>48303.3</v>
      </c>
      <c r="G234" s="117">
        <f>G16+G36+G45+G50+G74+G88+G96+G132+G145+G149+G80+G140</f>
        <v>41526.799999999996</v>
      </c>
    </row>
  </sheetData>
  <autoFilter ref="A14:G234"/>
  <mergeCells count="11">
    <mergeCell ref="B6:G6"/>
    <mergeCell ref="A1:G1"/>
    <mergeCell ref="A2:G2"/>
    <mergeCell ref="B3:G3"/>
    <mergeCell ref="A4:G4"/>
    <mergeCell ref="A5:G5"/>
    <mergeCell ref="A7:G7"/>
    <mergeCell ref="B8:G8"/>
    <mergeCell ref="B9:G9"/>
    <mergeCell ref="D10:G10"/>
    <mergeCell ref="A12:G12"/>
  </mergeCells>
  <printOptions horizontalCentered="1"/>
  <pageMargins left="1.1811023622047245" right="0.59055118110236227" top="0.59055118110236227" bottom="0.59055118110236227" header="0.51181102362204722" footer="0.51181102362204722"/>
  <pageSetup paperSize="9" scale="45" fitToHeight="7" orientation="portrait" horizontalDpi="1200" verticalDpi="1200" r:id="rId1"/>
  <headerFooter alignWithMargins="0">
    <oddFooter>Страница &amp;P</oddFooter>
  </headerFooter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июнь</vt:lpstr>
      <vt:lpstr>июнь!Заголовки_для_печати</vt:lpstr>
      <vt:lpstr>июнь!Область_печати</vt:lpstr>
    </vt:vector>
  </TitlesOfParts>
  <Company>KOMFIN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Skorodumova</dc:creator>
  <cp:lastModifiedBy>User</cp:lastModifiedBy>
  <cp:lastPrinted>2014-02-10T06:00:54Z</cp:lastPrinted>
  <dcterms:created xsi:type="dcterms:W3CDTF">2011-02-14T12:31:08Z</dcterms:created>
  <dcterms:modified xsi:type="dcterms:W3CDTF">2021-06-28T08:46:38Z</dcterms:modified>
</cp:coreProperties>
</file>