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75" yWindow="930" windowWidth="14025" windowHeight="8040"/>
  </bookViews>
  <sheets>
    <sheet name="Приложение 2" sheetId="20" r:id="rId1"/>
  </sheets>
  <definedNames>
    <definedName name="_xlnm._FilterDatabase" localSheetId="0" hidden="1">'Приложение 2'!$A$12:$D$232</definedName>
    <definedName name="_xlnm.Print_Titles" localSheetId="0">'Приложение 2'!$12:$13</definedName>
    <definedName name="_xlnm.Print_Area" localSheetId="0">'Приложение 2'!$A$1:$E$267</definedName>
  </definedNames>
  <calcPr calcId="124519"/>
</workbook>
</file>

<file path=xl/calcChain.xml><?xml version="1.0" encoding="utf-8"?>
<calcChain xmlns="http://schemas.openxmlformats.org/spreadsheetml/2006/main">
  <c r="E29" i="20"/>
  <c r="E28" s="1"/>
  <c r="E36"/>
  <c r="E38"/>
  <c r="E40"/>
  <c r="E45"/>
  <c r="E44" s="1"/>
  <c r="E43" s="1"/>
  <c r="E42" s="1"/>
  <c r="E50"/>
  <c r="E49" s="1"/>
  <c r="E48" s="1"/>
  <c r="E47" s="1"/>
  <c r="E55"/>
  <c r="E54" s="1"/>
  <c r="E53" s="1"/>
  <c r="E59"/>
  <c r="E62"/>
  <c r="E64"/>
  <c r="E66"/>
  <c r="E68"/>
  <c r="E70"/>
  <c r="E74"/>
  <c r="E80"/>
  <c r="E79" s="1"/>
  <c r="E78" s="1"/>
  <c r="E77" s="1"/>
  <c r="E76" s="1"/>
  <c r="E88"/>
  <c r="E87" s="1"/>
  <c r="E91"/>
  <c r="E90" s="1"/>
  <c r="E94"/>
  <c r="E93" s="1"/>
  <c r="E100"/>
  <c r="E98" s="1"/>
  <c r="E97" s="1"/>
  <c r="E96" s="1"/>
  <c r="E106"/>
  <c r="E105" s="1"/>
  <c r="E104" s="1"/>
  <c r="E103" s="1"/>
  <c r="E102" s="1"/>
  <c r="E112"/>
  <c r="E114"/>
  <c r="E121"/>
  <c r="E123"/>
  <c r="E125"/>
  <c r="E127"/>
  <c r="E131"/>
  <c r="E130" s="1"/>
  <c r="E129" s="1"/>
  <c r="E135"/>
  <c r="E137"/>
  <c r="E142"/>
  <c r="E141" s="1"/>
  <c r="E140" s="1"/>
  <c r="E139" s="1"/>
  <c r="E152"/>
  <c r="E151" s="1"/>
  <c r="E150" s="1"/>
  <c r="E156"/>
  <c r="E158"/>
  <c r="E160"/>
  <c r="E165"/>
  <c r="E167"/>
  <c r="E170"/>
  <c r="E172"/>
  <c r="E176"/>
  <c r="E175" s="1"/>
  <c r="E174" s="1"/>
  <c r="E181"/>
  <c r="E183"/>
  <c r="E185"/>
  <c r="E189"/>
  <c r="E191"/>
  <c r="E194"/>
  <c r="E196"/>
  <c r="E198"/>
  <c r="E200"/>
  <c r="E208"/>
  <c r="E213"/>
  <c r="E217"/>
  <c r="E219"/>
  <c r="E225"/>
  <c r="E224" s="1"/>
  <c r="E223" s="1"/>
  <c r="E222" s="1"/>
  <c r="E221" s="1"/>
  <c r="E231"/>
  <c r="E230" s="1"/>
  <c r="E229" s="1"/>
  <c r="E228" s="1"/>
  <c r="E236"/>
  <c r="E235" s="1"/>
  <c r="E234" s="1"/>
  <c r="E233" s="1"/>
  <c r="E256"/>
  <c r="E255" s="1"/>
  <c r="E254" s="1"/>
  <c r="E253" s="1"/>
  <c r="E260"/>
  <c r="E259" s="1"/>
  <c r="E243"/>
  <c r="E242" s="1"/>
  <c r="E241" s="1"/>
  <c r="E265"/>
  <c r="E264" s="1"/>
  <c r="E263" s="1"/>
  <c r="E32"/>
  <c r="E31" s="1"/>
  <c r="E23"/>
  <c r="E21"/>
  <c r="E19"/>
  <c r="D265"/>
  <c r="D264" s="1"/>
  <c r="D263" s="1"/>
  <c r="D262"/>
  <c r="D261"/>
  <c r="D257"/>
  <c r="D256" s="1"/>
  <c r="D255" s="1"/>
  <c r="D254" s="1"/>
  <c r="D253" s="1"/>
  <c r="D250"/>
  <c r="D249" s="1"/>
  <c r="D248" s="1"/>
  <c r="D247" s="1"/>
  <c r="D246" s="1"/>
  <c r="D245" s="1"/>
  <c r="D243"/>
  <c r="D242" s="1"/>
  <c r="D241" s="1"/>
  <c r="D237"/>
  <c r="D236" s="1"/>
  <c r="D235" s="1"/>
  <c r="D234" s="1"/>
  <c r="D233" s="1"/>
  <c r="D231"/>
  <c r="D230" s="1"/>
  <c r="D229" s="1"/>
  <c r="D228" s="1"/>
  <c r="D225"/>
  <c r="D224" s="1"/>
  <c r="D223" s="1"/>
  <c r="D222" s="1"/>
  <c r="D221" s="1"/>
  <c r="D219"/>
  <c r="D217"/>
  <c r="D216" s="1"/>
  <c r="D215" s="1"/>
  <c r="D213"/>
  <c r="D209"/>
  <c r="D208" s="1"/>
  <c r="D200"/>
  <c r="D199"/>
  <c r="D198" s="1"/>
  <c r="D197"/>
  <c r="D196" s="1"/>
  <c r="D194"/>
  <c r="D192"/>
  <c r="D191" s="1"/>
  <c r="D189"/>
  <c r="D185"/>
  <c r="D183"/>
  <c r="D181"/>
  <c r="D176"/>
  <c r="D175" s="1"/>
  <c r="D174" s="1"/>
  <c r="D172"/>
  <c r="D170"/>
  <c r="D168"/>
  <c r="D167" s="1"/>
  <c r="D165"/>
  <c r="D161"/>
  <c r="D160" s="1"/>
  <c r="D159"/>
  <c r="D158" s="1"/>
  <c r="D157"/>
  <c r="D156" s="1"/>
  <c r="D152"/>
  <c r="D151" s="1"/>
  <c r="D150" s="1"/>
  <c r="D147"/>
  <c r="D146" s="1"/>
  <c r="D145" s="1"/>
  <c r="D144" s="1"/>
  <c r="D142"/>
  <c r="D141" s="1"/>
  <c r="D140" s="1"/>
  <c r="D137"/>
  <c r="D135"/>
  <c r="D131"/>
  <c r="D130" s="1"/>
  <c r="D129" s="1"/>
  <c r="D127"/>
  <c r="D125"/>
  <c r="D123"/>
  <c r="D121"/>
  <c r="D116"/>
  <c r="D114"/>
  <c r="D112"/>
  <c r="D106"/>
  <c r="D105" s="1"/>
  <c r="D104" s="1"/>
  <c r="D103" s="1"/>
  <c r="D102" s="1"/>
  <c r="D100"/>
  <c r="D99" s="1"/>
  <c r="D94"/>
  <c r="D93" s="1"/>
  <c r="D91"/>
  <c r="D90" s="1"/>
  <c r="D88"/>
  <c r="D87" s="1"/>
  <c r="D82"/>
  <c r="D81"/>
  <c r="D74"/>
  <c r="D73"/>
  <c r="D72" s="1"/>
  <c r="D70"/>
  <c r="D68"/>
  <c r="D66"/>
  <c r="D64"/>
  <c r="D62"/>
  <c r="D59"/>
  <c r="D55"/>
  <c r="D54" s="1"/>
  <c r="D53" s="1"/>
  <c r="D50"/>
  <c r="D49" s="1"/>
  <c r="D48" s="1"/>
  <c r="D47" s="1"/>
  <c r="D45"/>
  <c r="D44" s="1"/>
  <c r="D43" s="1"/>
  <c r="D42" s="1"/>
  <c r="D40"/>
  <c r="D38"/>
  <c r="D36"/>
  <c r="D32"/>
  <c r="D31" s="1"/>
  <c r="D29"/>
  <c r="D28" s="1"/>
  <c r="D25"/>
  <c r="D23" s="1"/>
  <c r="D22"/>
  <c r="D21" s="1"/>
  <c r="D20"/>
  <c r="D19" s="1"/>
  <c r="D207" l="1"/>
  <c r="D206" s="1"/>
  <c r="D205" s="1"/>
  <c r="D204" s="1"/>
  <c r="D203" s="1"/>
  <c r="D202" s="1"/>
  <c r="E169"/>
  <c r="E155"/>
  <c r="E154" s="1"/>
  <c r="E149" s="1"/>
  <c r="E86"/>
  <c r="E85" s="1"/>
  <c r="E84" s="1"/>
  <c r="E83" s="1"/>
  <c r="E58"/>
  <c r="E57" s="1"/>
  <c r="E52" s="1"/>
  <c r="E35"/>
  <c r="E34" s="1"/>
  <c r="D180"/>
  <c r="D179" s="1"/>
  <c r="E134"/>
  <c r="E133" s="1"/>
  <c r="E111"/>
  <c r="E110" s="1"/>
  <c r="D169"/>
  <c r="E120"/>
  <c r="E119" s="1"/>
  <c r="E216"/>
  <c r="E215" s="1"/>
  <c r="E188"/>
  <c r="E187" s="1"/>
  <c r="D134"/>
  <c r="D133" s="1"/>
  <c r="E180"/>
  <c r="E179" s="1"/>
  <c r="E178" s="1"/>
  <c r="E99"/>
  <c r="D260"/>
  <c r="D259" s="1"/>
  <c r="D258" s="1"/>
  <c r="D252" s="1"/>
  <c r="D251" s="1"/>
  <c r="E227"/>
  <c r="E164"/>
  <c r="D86"/>
  <c r="D85" s="1"/>
  <c r="D84" s="1"/>
  <c r="D155"/>
  <c r="D154" s="1"/>
  <c r="D149" s="1"/>
  <c r="D80"/>
  <c r="D79" s="1"/>
  <c r="D78" s="1"/>
  <c r="D77" s="1"/>
  <c r="D76" s="1"/>
  <c r="D98"/>
  <c r="D97" s="1"/>
  <c r="D96" s="1"/>
  <c r="E258"/>
  <c r="E252" s="1"/>
  <c r="E251" s="1"/>
  <c r="E207"/>
  <c r="E206" s="1"/>
  <c r="E205" s="1"/>
  <c r="D164"/>
  <c r="D227"/>
  <c r="E239"/>
  <c r="E238" s="1"/>
  <c r="E240"/>
  <c r="D111"/>
  <c r="D110" s="1"/>
  <c r="D58"/>
  <c r="D57" s="1"/>
  <c r="D52" s="1"/>
  <c r="D120"/>
  <c r="D119" s="1"/>
  <c r="D118" s="1"/>
  <c r="D188"/>
  <c r="D187" s="1"/>
  <c r="E18"/>
  <c r="E17" s="1"/>
  <c r="D35"/>
  <c r="D34" s="1"/>
  <c r="D240"/>
  <c r="D239"/>
  <c r="D238" s="1"/>
  <c r="D18"/>
  <c r="D139"/>
  <c r="D178" l="1"/>
  <c r="D163"/>
  <c r="D162" s="1"/>
  <c r="E163"/>
  <c r="E162" s="1"/>
  <c r="E148" s="1"/>
  <c r="E118"/>
  <c r="E109" s="1"/>
  <c r="E108" s="1"/>
  <c r="E16"/>
  <c r="E15" s="1"/>
  <c r="E204"/>
  <c r="E203" s="1"/>
  <c r="E202" s="1"/>
  <c r="D109"/>
  <c r="D108" s="1"/>
  <c r="D83"/>
  <c r="D17"/>
  <c r="D16" s="1"/>
  <c r="D15" s="1"/>
  <c r="D148" l="1"/>
  <c r="D14" s="1"/>
  <c r="D267" s="1"/>
  <c r="E14"/>
  <c r="E267" s="1"/>
</calcChain>
</file>

<file path=xl/sharedStrings.xml><?xml version="1.0" encoding="utf-8"?>
<sst xmlns="http://schemas.openxmlformats.org/spreadsheetml/2006/main" count="271" uniqueCount="169">
  <si>
    <t xml:space="preserve">Другие вопросы в области культуры, кинематографии </t>
  </si>
  <si>
    <t>решением совета депутатов</t>
  </si>
  <si>
    <t>№ п/п</t>
  </si>
  <si>
    <t>Наименование</t>
  </si>
  <si>
    <t>3</t>
  </si>
  <si>
    <t>4</t>
  </si>
  <si>
    <t>1</t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</si>
  <si>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</si>
  <si>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</si>
  <si>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Обслуживание государственного и муниципального долга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</si>
  <si>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</si>
  <si>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</si>
  <si>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</si>
  <si>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</si>
  <si>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</si>
  <si>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</si>
  <si>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Обеспечение пожарной безопасности</t>
  </si>
  <si>
    <t>Национальная экономика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</si>
  <si>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</si>
  <si>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</si>
  <si>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</si>
  <si>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</si>
  <si>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Культура</t>
  </si>
  <si>
    <t>Физическая культура и спорт</t>
  </si>
  <si>
    <t>Социальная политика</t>
  </si>
  <si>
    <t>Пенсионное обеспечение</t>
  </si>
  <si>
    <t>Социальное обеспечение населения</t>
  </si>
  <si>
    <t>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</si>
  <si>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</si>
  <si>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ИТОГО:</t>
  </si>
  <si>
    <t>Обеспечение деятельности финансовых органов</t>
  </si>
  <si>
    <t>Резервные средства</t>
  </si>
  <si>
    <t>Обслуживание муниципального долга</t>
  </si>
  <si>
    <t xml:space="preserve">Культура и кинематография </t>
  </si>
  <si>
    <t>Дорожное хозяйство (дорожные фонды)</t>
  </si>
  <si>
    <t>Администрация муниципального образования Приладожское городское поселение Кировского муниципального района Ленинградской области</t>
  </si>
  <si>
    <t>Совет депутатов муниципального образования Приладожское городское поселение  Кировского муниципального района Ленинградской области</t>
  </si>
  <si>
    <t xml:space="preserve"> Приладожское городское поселение</t>
  </si>
  <si>
    <t xml:space="preserve"> Кировского муниципального района </t>
  </si>
  <si>
    <t>Обеспечение деятельности органов местного самоуправления</t>
  </si>
  <si>
    <t>Обеспечение деятельности аппаратов органов местного самоуправления</t>
  </si>
  <si>
    <t>Расходы на выплаты по оплате труда работников органов местного самоуправления в рамках обеспечения деятельности аппаратов органов местного самоуправления</t>
  </si>
  <si>
    <t>Расходы на выплаты по оплате труда работников органов местного самоуправления,  не являющихся должностями муниципальной службы, в рамках обеспечения деятельности аппаратов органов местного самоуправления</t>
  </si>
  <si>
    <t>Расходы на обеспечение функций органов местного самоуправления  в рамках обеспечения деятельности аппаратов органов местного самоуправления</t>
  </si>
  <si>
    <t>Обеспечение деятельности Главы местной администрации</t>
  </si>
  <si>
    <t xml:space="preserve">Расходы на выплаты по оплате труда работников органов местного самоуправления в рамках обеспечения деятельности Главы местной администрации      </t>
  </si>
  <si>
    <t xml:space="preserve">Обеспечение выполнения органами местного самоуправления отдельных государственных полномочий Ленинградской области </t>
  </si>
  <si>
    <t xml:space="preserve">Расходы за счет субвенции на 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 </t>
  </si>
  <si>
    <t>Непрограммные расходы органов местного самоуправления</t>
  </si>
  <si>
    <t>Непрограммные расходы</t>
  </si>
  <si>
    <t>Иные межбюджетные трансферты</t>
  </si>
  <si>
    <t>На осуществление первичного воинского учета на территориях, где отсутствуют военные комиссариаты в рамках непрограммных расходов органов местного самоуправления</t>
  </si>
  <si>
    <t>Муниципальная программа "Совершенствование и развитие автомобильных дорог муниципального образования Приладожское городское поселение Кировского муниципального района Ленинградской области"</t>
  </si>
  <si>
    <t>Другие вопросы в области национальной экономики</t>
  </si>
  <si>
    <t>Муниципальная программа "Развитие и поддержка  малого и среднего предпринимательства в муниципальном образовании Приладожское городское поселение муниципального образования Кировский муниципальный район Ленинградской области"</t>
  </si>
  <si>
    <t>Доплаты к пенсиям муниципальных служащих в рамках непрограммных расходов органов местного самоуправления</t>
  </si>
  <si>
    <t>Предоставление гражданам субсидий на оплату жилого помещения и коммунальных услуг в рамках непрограммных расходов органов местного самоуправления</t>
  </si>
  <si>
    <t>Обслуживание внутреннего государственного и муниципального долга</t>
  </si>
  <si>
    <t xml:space="preserve">Непрограммные расходы </t>
  </si>
  <si>
    <t>Обеспечение деятельности представительных органов муниципальных образований</t>
  </si>
  <si>
    <t>Расходы на обеспечение функций органов местного самоуправления  в рамках обеспечения деятельности представительных органов муниципальных образований</t>
  </si>
  <si>
    <t>Культура, кинематография и средства массовой информации</t>
  </si>
  <si>
    <t xml:space="preserve">Физическая культура </t>
  </si>
  <si>
    <t>Муниципальная программа "Развитие культуры, физической культуры и спорта в муниципальном образовании Приладожское городское поселение Кировского муниципального района Ленинградской области"</t>
  </si>
  <si>
    <t>Расходы на выплаты персоналу государственных (муниципальных) органов</t>
  </si>
  <si>
    <t>Иные закупки товаров, работ и услуг для обеспечения государственных (муниципальных) нужд</t>
  </si>
  <si>
    <t>Уплата налогов, сборов и иных платежей</t>
  </si>
  <si>
    <t>Расходы на выплаты персоналу казенных учреждений</t>
  </si>
  <si>
    <t>Социальные выплаты гражданам, кроме публичных нормативных социальных выплат</t>
  </si>
  <si>
    <t>Публичные нормативные социальные выплаты гражданам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</si>
  <si>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</si>
  <si>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высшего должностного лица муниципального образования</t>
  </si>
  <si>
    <t xml:space="preserve">Расходы на выплаты по оплате труда работников органов местного самоуправления в рамках обеспечения деятельности высшего должностного лица муниципального образования </t>
  </si>
  <si>
    <t>Приложение 2</t>
  </si>
  <si>
    <t xml:space="preserve">Осуществление земельного контроля поселений за использование земель на территориях поселений </t>
  </si>
  <si>
    <t xml:space="preserve">Осуществление части полномочий поселений по организации и осуществлению мероприятий по ГО и ЧС </t>
  </si>
  <si>
    <t xml:space="preserve">Осуществление полномочий поселений по муниципальному жилищному контролю </t>
  </si>
  <si>
    <t xml:space="preserve">Осуществление части полномочий поселений по формированию, утверждению, исполнению и контролю за исполнением бюджета </t>
  </si>
  <si>
    <t xml:space="preserve">Резервный фонд администрации муниципального образования </t>
  </si>
  <si>
    <t xml:space="preserve">Муниципальная программа "Развитие муниципальной службы в администрации муниципальном образовании Приладожское городское поселение Кировского муниципального района Ленинградской области " </t>
  </si>
  <si>
    <t>Основное мероприятие "Повышение квалификации муниципальных служащих"</t>
  </si>
  <si>
    <t>Повышение квалификации муниципальных служащих</t>
  </si>
  <si>
    <t xml:space="preserve">Премирование по постановлению администрации в связи с юбилеем и вне системы оплаты труда </t>
  </si>
  <si>
    <t>Иные выплаты населению</t>
  </si>
  <si>
    <t xml:space="preserve">Расчеты за услуги по начислению и сбору платы за найм </t>
  </si>
  <si>
    <t xml:space="preserve">Исполнение судебных актов, вступивших в законную силу, по искам к муниципальному образованию </t>
  </si>
  <si>
    <t>Исполнение судебных актов</t>
  </si>
  <si>
    <t xml:space="preserve">Расчеты за услуги по начислению и выплате муниципальных субсидий </t>
  </si>
  <si>
    <t xml:space="preserve">Расходы на проведение юридической экспертизы нормативно правовых актов </t>
  </si>
  <si>
    <t xml:space="preserve">Информирование жителей  в СМИ о развитии муниципального образования </t>
  </si>
  <si>
    <t xml:space="preserve">Оплата услуг  за размещение информации на главной странице сайта Леноблинформ </t>
  </si>
  <si>
    <t xml:space="preserve">Осуществление части полномочий поселений по владению, пользованию и распоряжению имуществом </t>
  </si>
  <si>
    <t xml:space="preserve">Муниципальная программа "Обеспечение безопасности и жизнедеятельности населения в чрезвычайных ситуациях природного и техногенного характера, обеспечение пожарной безопасности в муниципальном образовании Приладожское городское поселение Кировского муниципального района Ленинградской области " </t>
  </si>
  <si>
    <t xml:space="preserve">Подпрограмма "Предупреждение и ликвидация последствий чрезвычайных ситуаций природного и техногенного характера муниципального образования Приладожское городское поселение Кировского муниципального района Ленинградской области " </t>
  </si>
  <si>
    <t>Основное мероприятие "Подготовка руководящего состава, специалистов и населения к действиям в чрезвычайных ситуациях"</t>
  </si>
  <si>
    <t xml:space="preserve">Обучение  должностных лиц  по гражданской обороне и защите населения от чрезвычайных ситуаций </t>
  </si>
  <si>
    <t>Основное мероприятие "Приобретение оборудования для объектов защиты и пунктов временного размещения населения"</t>
  </si>
  <si>
    <t>Приобретение оборудования для объектов защиты и пунктов временного размещения населения</t>
  </si>
  <si>
    <t>Основное мероприятие "Обслуживание территории поселения при возникновении чрезвычайных ситуаций"</t>
  </si>
  <si>
    <t xml:space="preserve">Осуществление части полномочий поселений по организации и осуществлению мероприятий по ГО и ЧС (по созданию, содержанию и организации деятельности аварийно-спасательных служб) </t>
  </si>
  <si>
    <t xml:space="preserve">Подпрограмма "Обеспечение пожарной безопасности на территории муниципального образования Приладожское городское поселение Кировского муниципального района Ленинградской области " </t>
  </si>
  <si>
    <t>Основное мероприятие "Обеспечение пожарной безопасности"</t>
  </si>
  <si>
    <t xml:space="preserve">Организация осуществления мероприятий по предупреждению и тушению пожаров на территории поселения </t>
  </si>
  <si>
    <t xml:space="preserve">Подпрограмма "Противодействие экстремизму и профилактика терроризма на территории муниципального образования Приладожское городское поселение Кировского муниципального района Ленинградской области " </t>
  </si>
  <si>
    <t>Основное мероприятие "Мероприятия направленные на предупреждение экстремисткой и террористической деятельности на территории муниципального образования Приладожское городское поселение"</t>
  </si>
  <si>
    <t>Организация и осуществление мероприятий  направленных на информирование населения по вопросам противодействия  терроризму</t>
  </si>
  <si>
    <t>Муниципальная программа "Содействие созданию условий для эффективного выполнения органами местного самоуправления своих полномочий в  муниципальном образовании Приладожское городское поселение Кировского муниципального района Ленинградской области"</t>
  </si>
  <si>
    <t>Основное мероприятие "Капитальный ремонт и ремонт автомобильных дорог местного значения и искусственных сооружений на них"</t>
  </si>
  <si>
    <t>Реализация областного закона от 14 декабря 2012 года N 95-оз "О содействии развитию на части территорий муниципальных образований Ленинградской области иных форм местного самоуправления"</t>
  </si>
  <si>
    <t xml:space="preserve">Капитальный ремонт (ремонт) автомобильных дорог местного значения и искусственных сооружений на них </t>
  </si>
  <si>
    <t>Подпрограмма "Развитие сети автомобильных дорог общего пользования местного значения в границах населенных пунктов муниципального образования Приладожское городское поселение Кировского муниципального района Ленинградской области "</t>
  </si>
  <si>
    <t>Основное мероприятие "Содержание, капитальный ремонт и ремонт автомобильных дорог местного значения и искусственных сооружений на них"</t>
  </si>
  <si>
    <t xml:space="preserve">Мероприятия по капитальному ремонту и ремонту автомобильных дорог общего пользования местного значения  </t>
  </si>
  <si>
    <t xml:space="preserve">Мероприятия по содержанию  дорог общего пользования </t>
  </si>
  <si>
    <t xml:space="preserve">Мероприятия по составлению и проверке смет на проведение текущего ремонта дорог общего пользования </t>
  </si>
  <si>
    <t>Подпрограмма "Капитальный ремонт, ремонт дворовых территорий многоквартирных домов, проездов к дворовым территориям многоквартирных домов муниципального образования Приладожское городское поселение Кировского муниципального района Ленинградской области "</t>
  </si>
  <si>
    <t>Основное мероприятие "Капитальный ремонт и ремонт придомовых территорий многоквартирных домов"</t>
  </si>
  <si>
    <t xml:space="preserve">Мероприятия по ремонту дворовых территорий </t>
  </si>
  <si>
    <t>Подпрограмма "Безопасность дорожного движения в муниципальном образовании Приладожское городское поселение Кировского муниципального района Ленинградской области "</t>
  </si>
  <si>
    <t>Основное мероприятие "Обеспечение  безопасности дорожного движения на территории поселения"</t>
  </si>
  <si>
    <t xml:space="preserve">Мероприятия в области безопасности дорожного движения </t>
  </si>
  <si>
    <t>Благоустройство тротуаров</t>
  </si>
  <si>
    <t>Основное мероприятие "Обеспечение информационной, консультационной, организационно-методической поддержки  малого и среднего предпринимательства"</t>
  </si>
  <si>
    <t>Информационная и консультационная поддержка малого предпринимательства, зарегистрированным и ведущим деятельность на территории МО Приладожское ГП</t>
  </si>
  <si>
    <t>Субсидии юридическим лицам (кроме некоммерческих организаций), индивидуальным предпринимателям,  физическим лицам - производителям товоров, работ, услуг</t>
  </si>
  <si>
    <t xml:space="preserve">Мероприятия по землеустройству и землепользованию </t>
  </si>
  <si>
    <t>Муниципальная программа "Энергосбережение и повышение энергетической эффективности на территории муниципального образования Приладожское городское поселение Кировского муниципального района Ленинградской области "</t>
  </si>
  <si>
    <t>Основное мероприятие " Установка индивидуальных тепловых пунктов"</t>
  </si>
  <si>
    <t>Субсидии на реализацию мероприятий по установке индивидуальных тепловых пунктов в многоквартирных домах</t>
  </si>
  <si>
    <t xml:space="preserve">Мероприятия в области жилищного хозяйства </t>
  </si>
  <si>
    <t xml:space="preserve">Капитальный ремонт (ремонт)муниципального жилищного фонда </t>
  </si>
  <si>
    <t>Обеспечение проживающих в поселении и нуждающихся в жилых помещениях отдельных категорий граждан жилыми помещениями</t>
  </si>
  <si>
    <t>Бюджетные инвестиции</t>
  </si>
  <si>
    <t>Основное мероприятие "Капитальный ремонт (ремонт) объектов коммунального хозяйства"</t>
  </si>
  <si>
    <t xml:space="preserve">Субсидии на выполнение работ по капитальному ремонту, ремонту объектов водоснабжения и водоотведения </t>
  </si>
  <si>
    <t>Субсидии на выполнение работ по капитальному ремонту, ремонту объектов теплоснабжения</t>
  </si>
  <si>
    <t>Основное мероприятие "Развитие и восстановление объектов коммунального хозяйства муниципального образования"</t>
  </si>
  <si>
    <t>Приобретение автономных источников электроснабжения (дизель-генераторов) для резервного энергоснабжения объектов жизнеобеспечения населенных пунктов Ленинградской области</t>
  </si>
  <si>
    <t xml:space="preserve">Мероприятия в области коммунального хозяйства </t>
  </si>
  <si>
    <t>Муниципальная программа "Содействие развитию иных форм местного самоуправления в административном центре на территории муниципального образования Приладожское городское поселение Кировского муниципального района Ленинградской области"</t>
  </si>
  <si>
    <t>Основное мероприятие "Благоустройство территории"</t>
  </si>
  <si>
    <t>Мероприятия по составлению сметной документации на выполнение работ и осуществление технического надзора за ремонтными работами</t>
  </si>
  <si>
    <t>Реализация областного закона от 12 мая 2015 года N 42-оз "О содействии развитию иных форм местного самоуправления на части территорий населенных пунктов Ленинградской области, являющихся административными центрами поселений"</t>
  </si>
  <si>
    <t>Обустройство придомовой территории в составе Адресной программы</t>
  </si>
  <si>
    <t xml:space="preserve">Расходы на уличное освещение </t>
  </si>
  <si>
    <t xml:space="preserve">Расходы на озеленение </t>
  </si>
  <si>
    <t xml:space="preserve">Организация и содержание мест захоронения </t>
  </si>
  <si>
    <t xml:space="preserve">Расходы на прочие мероприятия по благоустройству </t>
  </si>
  <si>
    <t xml:space="preserve">Организация сбора и вывоза бытовых отходов и мусора </t>
  </si>
  <si>
    <t>Подпрограмма "Развитие культуры в муниципальном образовании Приладожское городское поселение Кировского муниципального района Ленинградской области"</t>
  </si>
  <si>
    <t>Основное мероприятие "Развитие культуры и модернизация учреждений культуры"</t>
  </si>
  <si>
    <t xml:space="preserve">Расходы на обеспечение деятельности муниципальных казенных учреждений </t>
  </si>
  <si>
    <t>Обеспечение выплат стимулирующего характера работникам муниципальных учреждений культуры Ленинградской области</t>
  </si>
  <si>
    <t>Мероприятия на поддержку муниципальных образований Ленинградской области по развитию общественной инфраструктуры муниципального значения в Ленинградской области</t>
  </si>
  <si>
    <t>Мероприятия на подготовку и проведение мероприятий, посвященных Дню образования Ленинградской области</t>
  </si>
  <si>
    <t>Основное мероприятие "Мероприятия организационного характера"</t>
  </si>
  <si>
    <t>Организация и проведение мероприятий в сфере культуры</t>
  </si>
  <si>
    <t xml:space="preserve">Подпрограмма "Развитие физической культуры и спорта в муниципальном образовании Приладожское городское поселение Кировского муниципального района Ленинградской области" </t>
  </si>
  <si>
    <t>Основное мероприятие "Развитие физической культуры и спорта на территории поселения"</t>
  </si>
  <si>
    <t xml:space="preserve">Организация и проведение мероприятий в области  спорта и физической культуры </t>
  </si>
  <si>
    <t xml:space="preserve">Процентные платежи по муниципальному долгу </t>
  </si>
  <si>
    <t xml:space="preserve"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 </t>
  </si>
  <si>
    <t xml:space="preserve"> МУНИЦИПАЛЬНОГО ОБРАЗОВАНИЯ    Приладожское городское поселение</t>
  </si>
  <si>
    <t xml:space="preserve">ПОКАЗАТЕЛИ ИСПОЛНЕНИЯ ВЕДОМСТВЕННОЙ СТРУКТУРЫ РАСХОДОВ  БЮДЖЕТА   </t>
  </si>
  <si>
    <t>Кировского муниципального района Ленинградской области за 2016год</t>
  </si>
  <si>
    <t>УТВЕРЖДЕНЫ</t>
  </si>
  <si>
    <t>Бюджетные ассигнования на 2016 год (тысяч рублей), утвержденные решением  совета депутатов №11 от 11 декабря 2015г., с изменениями, внесенными постановлениями администрации от 29 сентября 2016 г. № 8,  от 01 ноября 2016 г. № 17, от 22 декабря 2016 г. № 22</t>
  </si>
  <si>
    <t>Показатели исполнения за 2016 год (тысяч рублей)</t>
  </si>
  <si>
    <t>от "    " марта 2017 г №___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</si>
</sst>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#,##0.00&quot;р.&quot;"/>
  </numFmts>
  <fonts count="21">
    <font>
      <sz val="10"/>
      <name val="Arial Cyr"/>
      <charset val="204"/>
    </font>
    <font>
      <sz val="10"/>
      <name val="MS Sans Serif"/>
      <family val="2"/>
      <charset val="204"/>
    </font>
    <font>
      <sz val="16"/>
      <name val="Times New Roman Cyr"/>
      <charset val="204"/>
    </font>
    <font>
      <sz val="10"/>
      <color indexed="8"/>
      <name val="Arial"/>
      <family val="2"/>
      <charset val="204"/>
    </font>
    <font>
      <b/>
      <sz val="10"/>
      <name val="Arial Cyr"/>
      <charset val="204"/>
    </font>
    <font>
      <i/>
      <sz val="10"/>
      <name val="Times New Roman Cyr"/>
      <charset val="204"/>
    </font>
    <font>
      <b/>
      <sz val="14"/>
      <name val="Times New Roman Cyr"/>
      <family val="1"/>
      <charset val="204"/>
    </font>
    <font>
      <b/>
      <i/>
      <sz val="14"/>
      <name val="Arial Cyr"/>
      <charset val="204"/>
    </font>
    <font>
      <b/>
      <i/>
      <sz val="14"/>
      <name val="Arial Cyr"/>
      <family val="2"/>
      <charset val="204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2"/>
      <name val="Arial Cyr"/>
      <charset val="204"/>
    </font>
    <font>
      <b/>
      <sz val="16"/>
      <name val="Arial Cyr"/>
      <family val="2"/>
      <charset val="204"/>
    </font>
    <font>
      <b/>
      <sz val="16"/>
      <name val="Times New Roman Cyr"/>
      <charset val="204"/>
    </font>
    <font>
      <sz val="16"/>
      <name val="Times New Roman"/>
      <family val="1"/>
      <charset val="204"/>
    </font>
    <font>
      <sz val="8"/>
      <name val="Arial Cyr"/>
      <charset val="204"/>
    </font>
    <font>
      <i/>
      <sz val="14"/>
      <name val="Arial Cyr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161">
    <xf numFmtId="0" fontId="0" fillId="0" borderId="0" xfId="0"/>
    <xf numFmtId="49" fontId="6" fillId="0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49" fontId="12" fillId="0" borderId="2" xfId="0" applyNumberFormat="1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vertical="center"/>
    </xf>
    <xf numFmtId="49" fontId="12" fillId="0" borderId="3" xfId="0" applyNumberFormat="1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/>
    </xf>
    <xf numFmtId="0" fontId="0" fillId="2" borderId="0" xfId="0" applyFill="1"/>
    <xf numFmtId="0" fontId="3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49" fontId="5" fillId="2" borderId="7" xfId="1" applyNumberFormat="1" applyFont="1" applyFill="1" applyBorder="1" applyAlignment="1" applyProtection="1">
      <alignment horizontal="center" vertical="center" wrapText="1"/>
    </xf>
    <xf numFmtId="0" fontId="16" fillId="2" borderId="0" xfId="0" applyFont="1" applyFill="1" applyAlignment="1">
      <alignment horizontal="right"/>
    </xf>
    <xf numFmtId="0" fontId="4" fillId="0" borderId="6" xfId="0" applyFont="1" applyFill="1" applyBorder="1" applyAlignment="1">
      <alignment horizontal="center" vertical="center" wrapText="1"/>
    </xf>
    <xf numFmtId="49" fontId="5" fillId="0" borderId="9" xfId="1" applyNumberFormat="1" applyFont="1" applyFill="1" applyBorder="1" applyAlignment="1" applyProtection="1">
      <alignment horizontal="center" vertical="center" wrapText="1"/>
    </xf>
    <xf numFmtId="49" fontId="8" fillId="0" borderId="10" xfId="0" applyNumberFormat="1" applyFont="1" applyFill="1" applyBorder="1" applyAlignment="1">
      <alignment horizontal="left" wrapText="1"/>
    </xf>
    <xf numFmtId="49" fontId="7" fillId="0" borderId="10" xfId="0" applyNumberFormat="1" applyFont="1" applyFill="1" applyBorder="1" applyAlignment="1">
      <alignment horizontal="left" wrapText="1"/>
    </xf>
    <xf numFmtId="49" fontId="8" fillId="0" borderId="11" xfId="0" applyNumberFormat="1" applyFont="1" applyFill="1" applyBorder="1" applyAlignment="1">
      <alignment horizontal="left" wrapText="1"/>
    </xf>
    <xf numFmtId="49" fontId="11" fillId="0" borderId="12" xfId="0" applyNumberFormat="1" applyFont="1" applyFill="1" applyBorder="1" applyAlignment="1">
      <alignment horizontal="left" wrapText="1"/>
    </xf>
    <xf numFmtId="49" fontId="11" fillId="0" borderId="13" xfId="0" applyNumberFormat="1" applyFont="1" applyFill="1" applyBorder="1" applyAlignment="1">
      <alignment horizontal="left" wrapText="1"/>
    </xf>
    <xf numFmtId="164" fontId="8" fillId="0" borderId="14" xfId="0" applyNumberFormat="1" applyFont="1" applyFill="1" applyBorder="1" applyAlignment="1">
      <alignment horizontal="right"/>
    </xf>
    <xf numFmtId="164" fontId="10" fillId="0" borderId="15" xfId="0" applyNumberFormat="1" applyFont="1" applyFill="1" applyBorder="1" applyAlignment="1">
      <alignment horizontal="right"/>
    </xf>
    <xf numFmtId="164" fontId="11" fillId="0" borderId="15" xfId="0" applyNumberFormat="1" applyFont="1" applyFill="1" applyBorder="1" applyAlignment="1">
      <alignment horizontal="right"/>
    </xf>
    <xf numFmtId="164" fontId="8" fillId="0" borderId="17" xfId="0" applyNumberFormat="1" applyFont="1" applyFill="1" applyBorder="1" applyAlignment="1">
      <alignment horizontal="right"/>
    </xf>
    <xf numFmtId="164" fontId="11" fillId="0" borderId="18" xfId="0" applyNumberFormat="1" applyFont="1" applyFill="1" applyBorder="1" applyAlignment="1">
      <alignment horizontal="right"/>
    </xf>
    <xf numFmtId="164" fontId="10" fillId="0" borderId="19" xfId="0" applyNumberFormat="1" applyFont="1" applyFill="1" applyBorder="1" applyAlignment="1">
      <alignment horizontal="right"/>
    </xf>
    <xf numFmtId="164" fontId="11" fillId="0" borderId="14" xfId="0" applyNumberFormat="1" applyFont="1" applyFill="1" applyBorder="1" applyAlignment="1">
      <alignment horizontal="right"/>
    </xf>
    <xf numFmtId="164" fontId="10" fillId="0" borderId="18" xfId="0" applyNumberFormat="1" applyFont="1" applyFill="1" applyBorder="1" applyAlignment="1">
      <alignment horizontal="right"/>
    </xf>
    <xf numFmtId="164" fontId="10" fillId="0" borderId="16" xfId="0" applyNumberFormat="1" applyFont="1" applyFill="1" applyBorder="1" applyAlignment="1">
      <alignment horizontal="right"/>
    </xf>
    <xf numFmtId="164" fontId="12" fillId="0" borderId="14" xfId="0" applyNumberFormat="1" applyFont="1" applyFill="1" applyBorder="1" applyAlignment="1">
      <alignment horizontal="right"/>
    </xf>
    <xf numFmtId="164" fontId="11" fillId="0" borderId="21" xfId="0" applyNumberFormat="1" applyFont="1" applyFill="1" applyBorder="1" applyAlignment="1">
      <alignment horizontal="right"/>
    </xf>
    <xf numFmtId="165" fontId="7" fillId="0" borderId="20" xfId="0" applyNumberFormat="1" applyFont="1" applyFill="1" applyBorder="1" applyAlignment="1">
      <alignment horizontal="right"/>
    </xf>
    <xf numFmtId="165" fontId="7" fillId="0" borderId="14" xfId="0" applyNumberFormat="1" applyFont="1" applyFill="1" applyBorder="1" applyAlignment="1">
      <alignment horizontal="right"/>
    </xf>
    <xf numFmtId="165" fontId="10" fillId="0" borderId="18" xfId="0" applyNumberFormat="1" applyFont="1" applyFill="1" applyBorder="1" applyAlignment="1">
      <alignment horizontal="right"/>
    </xf>
    <xf numFmtId="165" fontId="10" fillId="0" borderId="22" xfId="0" applyNumberFormat="1" applyFont="1" applyFill="1" applyBorder="1" applyAlignment="1">
      <alignment horizontal="right"/>
    </xf>
    <xf numFmtId="164" fontId="11" fillId="0" borderId="23" xfId="0" applyNumberFormat="1" applyFont="1" applyFill="1" applyBorder="1" applyAlignment="1">
      <alignment horizontal="right"/>
    </xf>
    <xf numFmtId="49" fontId="7" fillId="0" borderId="24" xfId="0" applyNumberFormat="1" applyFont="1" applyFill="1" applyBorder="1" applyAlignment="1">
      <alignment horizontal="left" wrapText="1"/>
    </xf>
    <xf numFmtId="49" fontId="8" fillId="0" borderId="25" xfId="0" applyNumberFormat="1" applyFont="1" applyFill="1" applyBorder="1" applyAlignment="1">
      <alignment horizontal="left" wrapText="1"/>
    </xf>
    <xf numFmtId="49" fontId="8" fillId="0" borderId="26" xfId="0" applyNumberFormat="1" applyFont="1" applyFill="1" applyBorder="1" applyAlignment="1">
      <alignment horizontal="left" wrapText="1"/>
    </xf>
    <xf numFmtId="49" fontId="11" fillId="0" borderId="27" xfId="0" applyNumberFormat="1" applyFont="1" applyFill="1" applyBorder="1" applyAlignment="1">
      <alignment horizontal="left" wrapText="1"/>
    </xf>
    <xf numFmtId="49" fontId="8" fillId="0" borderId="28" xfId="0" applyNumberFormat="1" applyFont="1" applyFill="1" applyBorder="1" applyAlignment="1">
      <alignment horizontal="left" wrapText="1"/>
    </xf>
    <xf numFmtId="49" fontId="11" fillId="0" borderId="29" xfId="0" applyNumberFormat="1" applyFont="1" applyFill="1" applyBorder="1" applyAlignment="1">
      <alignment horizontal="left" wrapText="1"/>
    </xf>
    <xf numFmtId="166" fontId="7" fillId="0" borderId="11" xfId="0" applyNumberFormat="1" applyFont="1" applyFill="1" applyBorder="1" applyAlignment="1">
      <alignment horizontal="left" wrapText="1"/>
    </xf>
    <xf numFmtId="0" fontId="7" fillId="0" borderId="30" xfId="0" applyNumberFormat="1" applyFont="1" applyFill="1" applyBorder="1" applyAlignment="1">
      <alignment horizontal="left" wrapText="1"/>
    </xf>
    <xf numFmtId="49" fontId="11" fillId="0" borderId="31" xfId="0" applyNumberFormat="1" applyFont="1" applyFill="1" applyBorder="1" applyAlignment="1">
      <alignment horizontal="left" wrapText="1"/>
    </xf>
    <xf numFmtId="49" fontId="8" fillId="0" borderId="30" xfId="0" applyNumberFormat="1" applyFont="1" applyFill="1" applyBorder="1" applyAlignment="1">
      <alignment horizontal="left" wrapText="1"/>
    </xf>
    <xf numFmtId="49" fontId="10" fillId="0" borderId="32" xfId="0" applyNumberFormat="1" applyFont="1" applyFill="1" applyBorder="1" applyAlignment="1">
      <alignment horizontal="left" wrapText="1"/>
    </xf>
    <xf numFmtId="0" fontId="8" fillId="0" borderId="28" xfId="0" applyFont="1" applyFill="1" applyBorder="1" applyAlignment="1">
      <alignment horizontal="left" wrapText="1"/>
    </xf>
    <xf numFmtId="49" fontId="7" fillId="0" borderId="33" xfId="0" applyNumberFormat="1" applyFont="1" applyFill="1" applyBorder="1" applyAlignment="1">
      <alignment horizontal="left" wrapText="1"/>
    </xf>
    <xf numFmtId="49" fontId="7" fillId="0" borderId="11" xfId="0" applyNumberFormat="1" applyFont="1" applyFill="1" applyBorder="1" applyAlignment="1">
      <alignment horizontal="left" wrapText="1"/>
    </xf>
    <xf numFmtId="49" fontId="8" fillId="0" borderId="33" xfId="0" applyNumberFormat="1" applyFont="1" applyFill="1" applyBorder="1" applyAlignment="1">
      <alignment horizontal="left" wrapText="1"/>
    </xf>
    <xf numFmtId="49" fontId="11" fillId="0" borderId="33" xfId="0" applyNumberFormat="1" applyFont="1" applyFill="1" applyBorder="1" applyAlignment="1">
      <alignment horizontal="left" wrapText="1"/>
    </xf>
    <xf numFmtId="49" fontId="8" fillId="0" borderId="37" xfId="0" applyNumberFormat="1" applyFont="1" applyFill="1" applyBorder="1" applyAlignment="1">
      <alignment horizontal="left" wrapText="1"/>
    </xf>
    <xf numFmtId="49" fontId="12" fillId="0" borderId="10" xfId="0" applyNumberFormat="1" applyFont="1" applyFill="1" applyBorder="1" applyAlignment="1">
      <alignment horizontal="left" wrapText="1"/>
    </xf>
    <xf numFmtId="49" fontId="7" fillId="0" borderId="38" xfId="0" applyNumberFormat="1" applyFont="1" applyFill="1" applyBorder="1" applyAlignment="1">
      <alignment horizontal="left" wrapText="1"/>
    </xf>
    <xf numFmtId="49" fontId="8" fillId="0" borderId="39" xfId="0" applyNumberFormat="1" applyFont="1" applyFill="1" applyBorder="1" applyAlignment="1">
      <alignment horizontal="left" wrapText="1"/>
    </xf>
    <xf numFmtId="0" fontId="8" fillId="0" borderId="28" xfId="0" applyNumberFormat="1" applyFont="1" applyFill="1" applyBorder="1" applyAlignment="1">
      <alignment horizontal="left" wrapText="1"/>
    </xf>
    <xf numFmtId="0" fontId="8" fillId="0" borderId="33" xfId="0" applyNumberFormat="1" applyFont="1" applyFill="1" applyBorder="1" applyAlignment="1">
      <alignment horizontal="left" wrapText="1"/>
    </xf>
    <xf numFmtId="0" fontId="8" fillId="0" borderId="40" xfId="0" applyNumberFormat="1" applyFont="1" applyFill="1" applyBorder="1" applyAlignment="1">
      <alignment horizontal="left" wrapText="1"/>
    </xf>
    <xf numFmtId="0" fontId="8" fillId="0" borderId="10" xfId="0" applyNumberFormat="1" applyFont="1" applyFill="1" applyBorder="1" applyAlignment="1">
      <alignment horizontal="left" wrapText="1"/>
    </xf>
    <xf numFmtId="0" fontId="8" fillId="0" borderId="29" xfId="0" applyNumberFormat="1" applyFont="1" applyFill="1" applyBorder="1" applyAlignment="1">
      <alignment horizontal="left" wrapText="1"/>
    </xf>
    <xf numFmtId="49" fontId="7" fillId="0" borderId="37" xfId="0" applyNumberFormat="1" applyFont="1" applyFill="1" applyBorder="1" applyAlignment="1">
      <alignment horizontal="left" wrapText="1"/>
    </xf>
    <xf numFmtId="0" fontId="8" fillId="0" borderId="38" xfId="0" applyNumberFormat="1" applyFont="1" applyFill="1" applyBorder="1" applyAlignment="1">
      <alignment horizontal="left" wrapText="1"/>
    </xf>
    <xf numFmtId="0" fontId="8" fillId="0" borderId="41" xfId="0" applyNumberFormat="1" applyFont="1" applyFill="1" applyBorder="1" applyAlignment="1">
      <alignment horizontal="left" wrapText="1"/>
    </xf>
    <xf numFmtId="0" fontId="8" fillId="0" borderId="30" xfId="0" applyNumberFormat="1" applyFont="1" applyFill="1" applyBorder="1" applyAlignment="1">
      <alignment horizontal="left" wrapText="1"/>
    </xf>
    <xf numFmtId="0" fontId="8" fillId="0" borderId="11" xfId="0" applyNumberFormat="1" applyFont="1" applyFill="1" applyBorder="1" applyAlignment="1">
      <alignment horizontal="left" wrapText="1"/>
    </xf>
    <xf numFmtId="49" fontId="9" fillId="0" borderId="42" xfId="0" applyNumberFormat="1" applyFont="1" applyFill="1" applyBorder="1" applyAlignment="1">
      <alignment horizontal="left" wrapText="1"/>
    </xf>
    <xf numFmtId="0" fontId="8" fillId="0" borderId="37" xfId="0" applyNumberFormat="1" applyFont="1" applyFill="1" applyBorder="1" applyAlignment="1">
      <alignment horizontal="left" wrapText="1"/>
    </xf>
    <xf numFmtId="49" fontId="8" fillId="0" borderId="27" xfId="0" applyNumberFormat="1" applyFont="1" applyFill="1" applyBorder="1" applyAlignment="1">
      <alignment horizontal="left" wrapText="1"/>
    </xf>
    <xf numFmtId="49" fontId="11" fillId="0" borderId="43" xfId="0" applyNumberFormat="1" applyFont="1" applyFill="1" applyBorder="1" applyAlignment="1">
      <alignment horizontal="left" wrapText="1"/>
    </xf>
    <xf numFmtId="164" fontId="10" fillId="0" borderId="55" xfId="0" applyNumberFormat="1" applyFont="1" applyFill="1" applyBorder="1" applyAlignment="1">
      <alignment horizontal="right"/>
    </xf>
    <xf numFmtId="49" fontId="6" fillId="0" borderId="3" xfId="1" applyNumberFormat="1" applyFont="1" applyFill="1" applyBorder="1" applyAlignment="1" applyProtection="1">
      <alignment horizontal="center" vertical="center" wrapText="1"/>
    </xf>
    <xf numFmtId="49" fontId="11" fillId="0" borderId="51" xfId="0" applyNumberFormat="1" applyFont="1" applyFill="1" applyBorder="1" applyAlignment="1">
      <alignment horizontal="left" wrapText="1"/>
    </xf>
    <xf numFmtId="49" fontId="12" fillId="0" borderId="28" xfId="0" applyNumberFormat="1" applyFont="1" applyFill="1" applyBorder="1" applyAlignment="1">
      <alignment horizontal="left" wrapText="1"/>
    </xf>
    <xf numFmtId="0" fontId="18" fillId="0" borderId="33" xfId="0" applyNumberFormat="1" applyFont="1" applyFill="1" applyBorder="1" applyAlignment="1">
      <alignment horizontal="left" wrapText="1"/>
    </xf>
    <xf numFmtId="0" fontId="8" fillId="0" borderId="52" xfId="0" applyNumberFormat="1" applyFont="1" applyFill="1" applyBorder="1" applyAlignment="1">
      <alignment horizontal="left" wrapText="1"/>
    </xf>
    <xf numFmtId="0" fontId="8" fillId="0" borderId="53" xfId="0" applyNumberFormat="1" applyFont="1" applyFill="1" applyBorder="1" applyAlignment="1">
      <alignment horizontal="left" wrapText="1"/>
    </xf>
    <xf numFmtId="49" fontId="7" fillId="0" borderId="53" xfId="0" applyNumberFormat="1" applyFont="1" applyFill="1" applyBorder="1" applyAlignment="1">
      <alignment horizontal="left" wrapText="1"/>
    </xf>
    <xf numFmtId="49" fontId="7" fillId="0" borderId="30" xfId="0" applyNumberFormat="1" applyFont="1" applyFill="1" applyBorder="1" applyAlignment="1">
      <alignment horizontal="left" wrapText="1"/>
    </xf>
    <xf numFmtId="49" fontId="7" fillId="0" borderId="40" xfId="0" applyNumberFormat="1" applyFont="1" applyFill="1" applyBorder="1" applyAlignment="1">
      <alignment horizontal="left" wrapText="1"/>
    </xf>
    <xf numFmtId="49" fontId="8" fillId="0" borderId="40" xfId="0" applyNumberFormat="1" applyFont="1" applyFill="1" applyBorder="1" applyAlignment="1">
      <alignment horizontal="left" wrapText="1"/>
    </xf>
    <xf numFmtId="0" fontId="8" fillId="0" borderId="54" xfId="0" applyNumberFormat="1" applyFont="1" applyFill="1" applyBorder="1" applyAlignment="1">
      <alignment horizontal="left" wrapText="1"/>
    </xf>
    <xf numFmtId="49" fontId="7" fillId="0" borderId="28" xfId="0" applyNumberFormat="1" applyFont="1" applyFill="1" applyBorder="1" applyAlignment="1">
      <alignment horizontal="left" wrapText="1"/>
    </xf>
    <xf numFmtId="49" fontId="12" fillId="0" borderId="8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64" fontId="11" fillId="0" borderId="19" xfId="0" applyNumberFormat="1" applyFont="1" applyFill="1" applyBorder="1" applyAlignment="1">
      <alignment horizontal="right"/>
    </xf>
    <xf numFmtId="164" fontId="11" fillId="0" borderId="55" xfId="0" applyNumberFormat="1" applyFont="1" applyFill="1" applyBorder="1" applyAlignment="1">
      <alignment horizontal="right"/>
    </xf>
    <xf numFmtId="49" fontId="5" fillId="2" borderId="9" xfId="1" applyNumberFormat="1" applyFont="1" applyFill="1" applyBorder="1" applyAlignment="1" applyProtection="1">
      <alignment horizontal="center" vertical="center" wrapText="1"/>
    </xf>
    <xf numFmtId="164" fontId="8" fillId="0" borderId="57" xfId="0" applyNumberFormat="1" applyFont="1" applyFill="1" applyBorder="1" applyAlignment="1">
      <alignment horizontal="right"/>
    </xf>
    <xf numFmtId="164" fontId="8" fillId="0" borderId="58" xfId="0" applyNumberFormat="1" applyFont="1" applyFill="1" applyBorder="1" applyAlignment="1">
      <alignment horizontal="right"/>
    </xf>
    <xf numFmtId="164" fontId="8" fillId="0" borderId="56" xfId="0" applyNumberFormat="1" applyFont="1" applyFill="1" applyBorder="1" applyAlignment="1">
      <alignment horizontal="right"/>
    </xf>
    <xf numFmtId="164" fontId="8" fillId="0" borderId="59" xfId="0" applyNumberFormat="1" applyFont="1" applyFill="1" applyBorder="1" applyAlignment="1">
      <alignment horizontal="right"/>
    </xf>
    <xf numFmtId="164" fontId="10" fillId="0" borderId="58" xfId="0" applyNumberFormat="1" applyFont="1" applyFill="1" applyBorder="1" applyAlignment="1">
      <alignment horizontal="right"/>
    </xf>
    <xf numFmtId="164" fontId="9" fillId="0" borderId="56" xfId="0" applyNumberFormat="1" applyFont="1" applyFill="1" applyBorder="1" applyAlignment="1">
      <alignment horizontal="right"/>
    </xf>
    <xf numFmtId="164" fontId="11" fillId="0" borderId="59" xfId="0" applyNumberFormat="1" applyFont="1" applyFill="1" applyBorder="1" applyAlignment="1">
      <alignment horizontal="right"/>
    </xf>
    <xf numFmtId="164" fontId="10" fillId="0" borderId="60" xfId="0" applyNumberFormat="1" applyFont="1" applyFill="1" applyBorder="1" applyAlignment="1">
      <alignment horizontal="right"/>
    </xf>
    <xf numFmtId="164" fontId="10" fillId="0" borderId="61" xfId="0" applyNumberFormat="1" applyFont="1" applyFill="1" applyBorder="1" applyAlignment="1">
      <alignment horizontal="right"/>
    </xf>
    <xf numFmtId="164" fontId="12" fillId="0" borderId="62" xfId="0" applyNumberFormat="1" applyFont="1" applyFill="1" applyBorder="1" applyAlignment="1">
      <alignment horizontal="right"/>
    </xf>
    <xf numFmtId="164" fontId="9" fillId="0" borderId="59" xfId="0" applyNumberFormat="1" applyFont="1" applyFill="1" applyBorder="1" applyAlignment="1">
      <alignment horizontal="right"/>
    </xf>
    <xf numFmtId="164" fontId="10" fillId="0" borderId="63" xfId="0" applyNumberFormat="1" applyFont="1" applyFill="1" applyBorder="1" applyAlignment="1">
      <alignment horizontal="right"/>
    </xf>
    <xf numFmtId="164" fontId="7" fillId="0" borderId="56" xfId="0" applyNumberFormat="1" applyFont="1" applyFill="1" applyBorder="1" applyAlignment="1">
      <alignment horizontal="right"/>
    </xf>
    <xf numFmtId="164" fontId="7" fillId="0" borderId="59" xfId="0" applyNumberFormat="1" applyFont="1" applyFill="1" applyBorder="1" applyAlignment="1">
      <alignment horizontal="right"/>
    </xf>
    <xf numFmtId="164" fontId="11" fillId="0" borderId="58" xfId="0" applyNumberFormat="1" applyFont="1" applyFill="1" applyBorder="1" applyAlignment="1">
      <alignment horizontal="right"/>
    </xf>
    <xf numFmtId="164" fontId="11" fillId="0" borderId="61" xfId="0" applyNumberFormat="1" applyFont="1" applyFill="1" applyBorder="1" applyAlignment="1">
      <alignment horizontal="right"/>
    </xf>
    <xf numFmtId="164" fontId="8" fillId="0" borderId="62" xfId="0" applyNumberFormat="1" applyFont="1" applyFill="1" applyBorder="1" applyAlignment="1">
      <alignment horizontal="right"/>
    </xf>
    <xf numFmtId="164" fontId="9" fillId="0" borderId="58" xfId="0" applyNumberFormat="1" applyFont="1" applyFill="1" applyBorder="1" applyAlignment="1">
      <alignment horizontal="right"/>
    </xf>
    <xf numFmtId="164" fontId="9" fillId="0" borderId="63" xfId="0" applyNumberFormat="1" applyFont="1" applyFill="1" applyBorder="1" applyAlignment="1">
      <alignment horizontal="right"/>
    </xf>
    <xf numFmtId="164" fontId="12" fillId="0" borderId="59" xfId="0" applyNumberFormat="1" applyFont="1" applyFill="1" applyBorder="1" applyAlignment="1">
      <alignment horizontal="right"/>
    </xf>
    <xf numFmtId="164" fontId="8" fillId="0" borderId="64" xfId="0" applyNumberFormat="1" applyFont="1" applyFill="1" applyBorder="1" applyAlignment="1">
      <alignment horizontal="right"/>
    </xf>
    <xf numFmtId="164" fontId="12" fillId="0" borderId="56" xfId="0" applyNumberFormat="1" applyFont="1" applyFill="1" applyBorder="1" applyAlignment="1">
      <alignment horizontal="right"/>
    </xf>
    <xf numFmtId="164" fontId="7" fillId="0" borderId="63" xfId="0" applyNumberFormat="1" applyFont="1" applyFill="1" applyBorder="1" applyAlignment="1">
      <alignment horizontal="right"/>
    </xf>
    <xf numFmtId="164" fontId="12" fillId="0" borderId="64" xfId="0" applyNumberFormat="1" applyFont="1" applyFill="1" applyBorder="1" applyAlignment="1">
      <alignment horizontal="right"/>
    </xf>
    <xf numFmtId="164" fontId="7" fillId="0" borderId="58" xfId="0" applyNumberFormat="1" applyFont="1" applyFill="1" applyBorder="1" applyAlignment="1">
      <alignment horizontal="right"/>
    </xf>
    <xf numFmtId="164" fontId="11" fillId="0" borderId="60" xfId="0" applyNumberFormat="1" applyFont="1" applyFill="1" applyBorder="1" applyAlignment="1">
      <alignment horizontal="right"/>
    </xf>
    <xf numFmtId="164" fontId="7" fillId="0" borderId="64" xfId="0" applyNumberFormat="1" applyFont="1" applyFill="1" applyBorder="1" applyAlignment="1">
      <alignment horizontal="right"/>
    </xf>
    <xf numFmtId="164" fontId="11" fillId="0" borderId="62" xfId="0" applyNumberFormat="1" applyFont="1" applyFill="1" applyBorder="1" applyAlignment="1">
      <alignment horizontal="right"/>
    </xf>
    <xf numFmtId="165" fontId="9" fillId="0" borderId="56" xfId="0" applyNumberFormat="1" applyFont="1" applyFill="1" applyBorder="1" applyAlignment="1">
      <alignment horizontal="right"/>
    </xf>
    <xf numFmtId="165" fontId="7" fillId="0" borderId="56" xfId="0" applyNumberFormat="1" applyFont="1" applyFill="1" applyBorder="1" applyAlignment="1">
      <alignment horizontal="right"/>
    </xf>
    <xf numFmtId="165" fontId="7" fillId="0" borderId="59" xfId="0" applyNumberFormat="1" applyFont="1" applyFill="1" applyBorder="1" applyAlignment="1">
      <alignment horizontal="right"/>
    </xf>
    <xf numFmtId="165" fontId="10" fillId="0" borderId="60" xfId="0" applyNumberFormat="1" applyFont="1" applyFill="1" applyBorder="1" applyAlignment="1">
      <alignment horizontal="right"/>
    </xf>
    <xf numFmtId="165" fontId="8" fillId="0" borderId="56" xfId="0" applyNumberFormat="1" applyFont="1" applyFill="1" applyBorder="1" applyAlignment="1">
      <alignment horizontal="right"/>
    </xf>
    <xf numFmtId="165" fontId="10" fillId="0" borderId="65" xfId="0" applyNumberFormat="1" applyFont="1" applyFill="1" applyBorder="1" applyAlignment="1">
      <alignment horizontal="right"/>
    </xf>
    <xf numFmtId="164" fontId="8" fillId="0" borderId="66" xfId="0" applyNumberFormat="1" applyFont="1" applyFill="1" applyBorder="1" applyAlignment="1">
      <alignment horizontal="right"/>
    </xf>
    <xf numFmtId="164" fontId="8" fillId="0" borderId="63" xfId="0" applyNumberFormat="1" applyFont="1" applyFill="1" applyBorder="1" applyAlignment="1">
      <alignment horizontal="right"/>
    </xf>
    <xf numFmtId="164" fontId="12" fillId="0" borderId="58" xfId="0" applyNumberFormat="1" applyFont="1" applyFill="1" applyBorder="1" applyAlignment="1">
      <alignment horizontal="right"/>
    </xf>
    <xf numFmtId="164" fontId="11" fillId="0" borderId="67" xfId="0" applyNumberFormat="1" applyFont="1" applyFill="1" applyBorder="1" applyAlignment="1">
      <alignment horizontal="right"/>
    </xf>
    <xf numFmtId="164" fontId="14" fillId="3" borderId="58" xfId="0" applyNumberFormat="1" applyFont="1" applyFill="1" applyBorder="1" applyAlignment="1">
      <alignment horizontal="right"/>
    </xf>
    <xf numFmtId="0" fontId="19" fillId="0" borderId="0" xfId="0" applyFont="1" applyFill="1" applyAlignment="1"/>
    <xf numFmtId="0" fontId="20" fillId="0" borderId="0" xfId="0" applyFont="1" applyFill="1"/>
    <xf numFmtId="0" fontId="20" fillId="2" borderId="0" xfId="0" applyFont="1" applyFill="1"/>
    <xf numFmtId="0" fontId="19" fillId="2" borderId="0" xfId="0" applyFont="1" applyFill="1" applyAlignment="1">
      <alignment vertical="center"/>
    </xf>
    <xf numFmtId="49" fontId="20" fillId="2" borderId="0" xfId="0" applyNumberFormat="1" applyFont="1" applyFill="1" applyBorder="1"/>
    <xf numFmtId="49" fontId="2" fillId="0" borderId="0" xfId="1" applyNumberFormat="1" applyFont="1" applyFill="1" applyBorder="1" applyAlignment="1" applyProtection="1">
      <alignment horizontal="right" vertical="center" wrapText="1"/>
    </xf>
    <xf numFmtId="0" fontId="16" fillId="0" borderId="0" xfId="0" applyFont="1" applyFill="1" applyAlignment="1">
      <alignment horizontal="right"/>
    </xf>
    <xf numFmtId="49" fontId="2" fillId="0" borderId="0" xfId="1" applyNumberFormat="1" applyFont="1" applyFill="1" applyBorder="1" applyAlignment="1" applyProtection="1">
      <alignment horizontal="right" vertical="center" wrapText="1"/>
    </xf>
    <xf numFmtId="49" fontId="15" fillId="0" borderId="0" xfId="1" applyNumberFormat="1" applyFont="1" applyFill="1" applyBorder="1" applyAlignment="1" applyProtection="1">
      <alignment horizontal="right" vertical="center" wrapText="1"/>
    </xf>
    <xf numFmtId="49" fontId="6" fillId="0" borderId="46" xfId="1" applyNumberFormat="1" applyFont="1" applyFill="1" applyBorder="1" applyAlignment="1" applyProtection="1">
      <alignment horizontal="center" vertical="center" wrapText="1"/>
    </xf>
    <xf numFmtId="0" fontId="13" fillId="0" borderId="47" xfId="0" applyFont="1" applyFill="1" applyBorder="1" applyAlignment="1">
      <alignment horizontal="center"/>
    </xf>
    <xf numFmtId="0" fontId="13" fillId="0" borderId="48" xfId="0" applyFont="1" applyFill="1" applyBorder="1" applyAlignment="1">
      <alignment horizontal="center"/>
    </xf>
    <xf numFmtId="0" fontId="3" fillId="0" borderId="49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49" fontId="5" fillId="0" borderId="44" xfId="1" applyNumberFormat="1" applyFont="1" applyFill="1" applyBorder="1" applyAlignment="1" applyProtection="1">
      <alignment horizontal="center" vertical="center" wrapText="1"/>
    </xf>
    <xf numFmtId="49" fontId="5" fillId="0" borderId="45" xfId="1" applyNumberFormat="1" applyFont="1" applyFill="1" applyBorder="1" applyAlignment="1" applyProtection="1">
      <alignment horizontal="center" vertical="center" wrapText="1"/>
    </xf>
    <xf numFmtId="49" fontId="7" fillId="0" borderId="26" xfId="0" applyNumberFormat="1" applyFont="1" applyFill="1" applyBorder="1" applyAlignment="1">
      <alignment horizontal="left" wrapText="1"/>
    </xf>
    <xf numFmtId="49" fontId="8" fillId="0" borderId="36" xfId="0" applyNumberFormat="1" applyFont="1" applyFill="1" applyBorder="1" applyAlignment="1">
      <alignment horizontal="left" wrapText="1"/>
    </xf>
    <xf numFmtId="49" fontId="10" fillId="0" borderId="68" xfId="0" applyNumberFormat="1" applyFont="1" applyFill="1" applyBorder="1" applyAlignment="1">
      <alignment horizontal="left" wrapText="1"/>
    </xf>
    <xf numFmtId="49" fontId="9" fillId="0" borderId="35" xfId="0" applyNumberFormat="1" applyFont="1" applyFill="1" applyBorder="1" applyAlignment="1">
      <alignment horizontal="left" wrapText="1"/>
    </xf>
    <xf numFmtId="0" fontId="8" fillId="0" borderId="26" xfId="0" applyNumberFormat="1" applyFont="1" applyFill="1" applyBorder="1" applyAlignment="1">
      <alignment horizontal="left" wrapText="1"/>
    </xf>
    <xf numFmtId="0" fontId="8" fillId="0" borderId="69" xfId="0" applyNumberFormat="1" applyFont="1" applyFill="1" applyBorder="1" applyAlignment="1">
      <alignment horizontal="left" wrapText="1"/>
    </xf>
    <xf numFmtId="49" fontId="11" fillId="0" borderId="70" xfId="0" applyNumberFormat="1" applyFont="1" applyFill="1" applyBorder="1" applyAlignment="1">
      <alignment horizontal="left" wrapText="1"/>
    </xf>
    <xf numFmtId="49" fontId="8" fillId="0" borderId="34" xfId="0" applyNumberFormat="1" applyFont="1" applyFill="1" applyBorder="1" applyAlignment="1">
      <alignment horizontal="left" wrapText="1"/>
    </xf>
    <xf numFmtId="49" fontId="7" fillId="0" borderId="71" xfId="0" applyNumberFormat="1" applyFont="1" applyFill="1" applyBorder="1" applyAlignment="1">
      <alignment horizontal="left" wrapText="1"/>
    </xf>
    <xf numFmtId="49" fontId="8" fillId="0" borderId="69" xfId="0" applyNumberFormat="1" applyFont="1" applyFill="1" applyBorder="1" applyAlignment="1">
      <alignment horizontal="left" wrapText="1"/>
    </xf>
    <xf numFmtId="49" fontId="8" fillId="0" borderId="35" xfId="0" applyNumberFormat="1" applyFont="1" applyFill="1" applyBorder="1" applyAlignment="1">
      <alignment horizontal="left" wrapText="1"/>
    </xf>
    <xf numFmtId="0" fontId="8" fillId="0" borderId="36" xfId="0" applyNumberFormat="1" applyFont="1" applyFill="1" applyBorder="1" applyAlignment="1">
      <alignment horizontal="left" wrapText="1"/>
    </xf>
    <xf numFmtId="49" fontId="11" fillId="0" borderId="72" xfId="0" applyNumberFormat="1" applyFont="1" applyFill="1" applyBorder="1" applyAlignment="1">
      <alignment horizontal="left" wrapText="1"/>
    </xf>
    <xf numFmtId="49" fontId="9" fillId="3" borderId="48" xfId="0" applyNumberFormat="1" applyFont="1" applyFill="1" applyBorder="1" applyAlignment="1">
      <alignment wrapText="1"/>
    </xf>
    <xf numFmtId="0" fontId="0" fillId="0" borderId="2" xfId="0" applyFill="1" applyBorder="1"/>
    <xf numFmtId="0" fontId="0" fillId="0" borderId="3" xfId="0" applyFill="1" applyBorder="1"/>
    <xf numFmtId="0" fontId="0" fillId="2" borderId="4" xfId="0" applyFill="1" applyBorder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215</xdr:row>
      <xdr:rowOff>0</xdr:rowOff>
    </xdr:from>
    <xdr:to>
      <xdr:col>4</xdr:col>
      <xdr:colOff>0</xdr:colOff>
      <xdr:row>215</xdr:row>
      <xdr:rowOff>0</xdr:rowOff>
    </xdr:to>
    <xdr:sp macro="" textlink="">
      <xdr:nvSpPr>
        <xdr:cNvPr id="23573" name="2905"/>
        <xdr:cNvSpPr>
          <a:spLocks noChangeArrowheads="1"/>
        </xdr:cNvSpPr>
      </xdr:nvSpPr>
      <xdr:spPr bwMode="auto">
        <a:xfrm>
          <a:off x="10448925" y="48482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67"/>
  <sheetViews>
    <sheetView showGridLines="0" tabSelected="1" view="pageBreakPreview" zoomScale="65" zoomScaleNormal="50" zoomScaleSheetLayoutView="50" workbookViewId="0">
      <selection activeCell="H12" sqref="H12"/>
    </sheetView>
  </sheetViews>
  <sheetFormatPr defaultRowHeight="12.75"/>
  <cols>
    <col min="1" max="1" width="6.28515625" style="2" customWidth="1"/>
    <col min="2" max="2" width="7" style="7" customWidth="1"/>
    <col min="3" max="3" width="116.28515625" style="7" customWidth="1"/>
    <col min="4" max="4" width="28" style="7" customWidth="1"/>
    <col min="5" max="5" width="28.7109375" style="7" customWidth="1"/>
    <col min="6" max="16384" width="9.140625" style="2"/>
  </cols>
  <sheetData>
    <row r="1" spans="1:5" ht="20.25">
      <c r="C1" s="136" t="s">
        <v>165</v>
      </c>
      <c r="D1" s="136"/>
      <c r="E1" s="136"/>
    </row>
    <row r="2" spans="1:5" ht="20.25">
      <c r="C2" s="135" t="s">
        <v>1</v>
      </c>
      <c r="D2" s="135"/>
      <c r="E2" s="135"/>
    </row>
    <row r="3" spans="1:5" ht="20.25">
      <c r="C3" s="135" t="s">
        <v>37</v>
      </c>
      <c r="D3" s="135"/>
      <c r="E3" s="135"/>
    </row>
    <row r="4" spans="1:5" ht="20.25">
      <c r="C4" s="135" t="s">
        <v>38</v>
      </c>
      <c r="D4" s="135"/>
      <c r="E4" s="135"/>
    </row>
    <row r="5" spans="1:5" ht="20.25">
      <c r="C5" s="135" t="s">
        <v>168</v>
      </c>
      <c r="D5" s="135"/>
      <c r="E5" s="135"/>
    </row>
    <row r="6" spans="1:5" ht="20.25">
      <c r="C6" s="133"/>
      <c r="D6" s="136" t="s">
        <v>73</v>
      </c>
      <c r="E6" s="136"/>
    </row>
    <row r="7" spans="1:5" ht="20.25">
      <c r="C7" s="2"/>
      <c r="D7" s="134"/>
      <c r="E7" s="11"/>
    </row>
    <row r="8" spans="1:5" ht="25.5" customHeight="1">
      <c r="A8" s="128" t="s">
        <v>163</v>
      </c>
      <c r="B8" s="128"/>
      <c r="C8" s="128"/>
      <c r="D8" s="128"/>
      <c r="E8" s="128"/>
    </row>
    <row r="9" spans="1:5" ht="27.75" customHeight="1">
      <c r="A9" s="128"/>
      <c r="B9" s="128"/>
      <c r="C9" s="128" t="s">
        <v>162</v>
      </c>
      <c r="D9" s="128"/>
      <c r="E9" s="128"/>
    </row>
    <row r="10" spans="1:5" ht="24.75" customHeight="1">
      <c r="A10" s="129"/>
      <c r="B10" s="130"/>
      <c r="C10" s="131" t="s">
        <v>164</v>
      </c>
      <c r="D10" s="132"/>
      <c r="E10" s="132"/>
    </row>
    <row r="11" spans="1:5" ht="14.1" customHeight="1" thickBot="1"/>
    <row r="12" spans="1:5" ht="202.5" customHeight="1">
      <c r="A12" s="140" t="s">
        <v>2</v>
      </c>
      <c r="B12" s="141"/>
      <c r="C12" s="8" t="s">
        <v>3</v>
      </c>
      <c r="D12" s="9" t="s">
        <v>166</v>
      </c>
      <c r="E12" s="12" t="s">
        <v>167</v>
      </c>
    </row>
    <row r="13" spans="1:5" ht="21.4" customHeight="1" thickBot="1">
      <c r="A13" s="142">
        <v>1</v>
      </c>
      <c r="B13" s="143"/>
      <c r="C13" s="10">
        <v>2</v>
      </c>
      <c r="D13" s="88" t="s">
        <v>4</v>
      </c>
      <c r="E13" s="13" t="s">
        <v>5</v>
      </c>
    </row>
    <row r="14" spans="1:5" ht="41.25" customHeight="1" thickTop="1" thickBot="1">
      <c r="A14" s="1" t="s">
        <v>6</v>
      </c>
      <c r="B14" s="1"/>
      <c r="C14" s="35" t="s">
        <v>35</v>
      </c>
      <c r="D14" s="89">
        <f>D15+D76++D83+D108+D148+D202+D227+D238+D245</f>
        <v>46830.799999999996</v>
      </c>
      <c r="E14" s="89">
        <f>E15+E76++E83+E108+E148+E202+E227+E238+E245</f>
        <v>41599.024809999995</v>
      </c>
    </row>
    <row r="15" spans="1:5" ht="32.25" customHeight="1">
      <c r="A15" s="137"/>
      <c r="B15" s="70"/>
      <c r="C15" s="36" t="s">
        <v>7</v>
      </c>
      <c r="D15" s="90">
        <f>D16+D42+D47+D52</f>
        <v>11234.6</v>
      </c>
      <c r="E15" s="90">
        <f>E16+E42+E47+E52</f>
        <v>10319.706869999998</v>
      </c>
    </row>
    <row r="16" spans="1:5" ht="56.25" customHeight="1">
      <c r="A16" s="137"/>
      <c r="B16" s="70"/>
      <c r="C16" s="37" t="s">
        <v>8</v>
      </c>
      <c r="D16" s="91">
        <f>D17+D34</f>
        <v>10311.5</v>
      </c>
      <c r="E16" s="91">
        <f>E17+E34</f>
        <v>9841.4729599999991</v>
      </c>
    </row>
    <row r="17" spans="1:5" ht="29.25" customHeight="1">
      <c r="A17" s="137"/>
      <c r="B17" s="70"/>
      <c r="C17" s="15" t="s">
        <v>39</v>
      </c>
      <c r="D17" s="91">
        <f>D18+D28+D31</f>
        <v>9789.5</v>
      </c>
      <c r="E17" s="91">
        <f>E18+E28+E31</f>
        <v>9319.50396</v>
      </c>
    </row>
    <row r="18" spans="1:5" ht="29.25" customHeight="1">
      <c r="A18" s="137"/>
      <c r="B18" s="70"/>
      <c r="C18" s="15" t="s">
        <v>40</v>
      </c>
      <c r="D18" s="91">
        <f>D19+D21+D23</f>
        <v>8593.2000000000007</v>
      </c>
      <c r="E18" s="91">
        <f>E19+E21+E23</f>
        <v>8131.5028199999997</v>
      </c>
    </row>
    <row r="19" spans="1:5" ht="57.75" customHeight="1">
      <c r="A19" s="137"/>
      <c r="B19" s="70"/>
      <c r="C19" s="16" t="s">
        <v>41</v>
      </c>
      <c r="D19" s="92">
        <f>D20</f>
        <v>4917.2</v>
      </c>
      <c r="E19" s="92">
        <f>E20</f>
        <v>4637.5604800000001</v>
      </c>
    </row>
    <row r="20" spans="1:5" ht="57.75" hidden="1" customHeight="1">
      <c r="A20" s="137"/>
      <c r="B20" s="70"/>
      <c r="C20" s="38" t="s">
        <v>64</v>
      </c>
      <c r="D20" s="93">
        <f>4884-526.8+560</f>
        <v>4917.2</v>
      </c>
      <c r="E20" s="24">
        <v>4637.5604800000001</v>
      </c>
    </row>
    <row r="21" spans="1:5" ht="57.75" customHeight="1">
      <c r="A21" s="137"/>
      <c r="B21" s="70"/>
      <c r="C21" s="16" t="s">
        <v>42</v>
      </c>
      <c r="D21" s="92">
        <f>D22</f>
        <v>1007.5</v>
      </c>
      <c r="E21" s="92">
        <f>E22</f>
        <v>1000.7441</v>
      </c>
    </row>
    <row r="22" spans="1:5" ht="57.75" hidden="1" customHeight="1">
      <c r="A22" s="137"/>
      <c r="B22" s="70"/>
      <c r="C22" s="38" t="s">
        <v>64</v>
      </c>
      <c r="D22" s="93">
        <f>1567.5-560</f>
        <v>1007.5</v>
      </c>
      <c r="E22" s="24">
        <v>1000.7441</v>
      </c>
    </row>
    <row r="23" spans="1:5" ht="57.75" customHeight="1">
      <c r="A23" s="137"/>
      <c r="B23" s="70"/>
      <c r="C23" s="39" t="s">
        <v>43</v>
      </c>
      <c r="D23" s="94">
        <f>D24+D25+D27+D26</f>
        <v>2668.5</v>
      </c>
      <c r="E23" s="94">
        <f>E24+E25+E27+E26</f>
        <v>2493.1982400000002</v>
      </c>
    </row>
    <row r="24" spans="1:5" ht="36" customHeight="1">
      <c r="A24" s="137"/>
      <c r="B24" s="70"/>
      <c r="C24" s="40" t="s">
        <v>64</v>
      </c>
      <c r="D24" s="95">
        <v>20</v>
      </c>
      <c r="E24" s="25">
        <v>12.314</v>
      </c>
    </row>
    <row r="25" spans="1:5" ht="41.25" customHeight="1">
      <c r="A25" s="137"/>
      <c r="B25" s="70"/>
      <c r="C25" s="18" t="s">
        <v>65</v>
      </c>
      <c r="D25" s="96">
        <f>1553.9-8.5</f>
        <v>1545.4</v>
      </c>
      <c r="E25" s="26">
        <v>1388.3529900000001</v>
      </c>
    </row>
    <row r="26" spans="1:5" ht="44.25" customHeight="1">
      <c r="A26" s="137"/>
      <c r="B26" s="70"/>
      <c r="C26" s="18" t="s">
        <v>65</v>
      </c>
      <c r="D26" s="96">
        <v>1087.8</v>
      </c>
      <c r="E26" s="26">
        <v>1087.8111899999999</v>
      </c>
    </row>
    <row r="27" spans="1:5" ht="32.25" customHeight="1">
      <c r="A27" s="137"/>
      <c r="B27" s="70"/>
      <c r="C27" s="17" t="s">
        <v>66</v>
      </c>
      <c r="D27" s="97">
        <v>15.3</v>
      </c>
      <c r="E27" s="20">
        <v>4.7200600000000001</v>
      </c>
    </row>
    <row r="28" spans="1:5" ht="24" customHeight="1">
      <c r="A28" s="137"/>
      <c r="B28" s="70"/>
      <c r="C28" s="14" t="s">
        <v>44</v>
      </c>
      <c r="D28" s="98">
        <f>D29</f>
        <v>1195.3</v>
      </c>
      <c r="E28" s="98">
        <f>E29</f>
        <v>1187.0011400000001</v>
      </c>
    </row>
    <row r="29" spans="1:5" ht="57.75" customHeight="1">
      <c r="A29" s="137"/>
      <c r="B29" s="70"/>
      <c r="C29" s="16" t="s">
        <v>45</v>
      </c>
      <c r="D29" s="99">
        <f>D30</f>
        <v>1195.3</v>
      </c>
      <c r="E29" s="99">
        <f>E30</f>
        <v>1187.0011400000001</v>
      </c>
    </row>
    <row r="30" spans="1:5" ht="57.75" hidden="1" customHeight="1">
      <c r="A30" s="137"/>
      <c r="B30" s="70"/>
      <c r="C30" s="38" t="s">
        <v>64</v>
      </c>
      <c r="D30" s="100">
        <v>1195.3</v>
      </c>
      <c r="E30" s="27">
        <v>1187.0011400000001</v>
      </c>
    </row>
    <row r="31" spans="1:5" ht="36.75" customHeight="1">
      <c r="A31" s="137"/>
      <c r="B31" s="70"/>
      <c r="C31" s="41" t="s">
        <v>46</v>
      </c>
      <c r="D31" s="101">
        <f>D32</f>
        <v>1</v>
      </c>
      <c r="E31" s="101">
        <f>E32</f>
        <v>1</v>
      </c>
    </row>
    <row r="32" spans="1:5" ht="57.75" customHeight="1">
      <c r="A32" s="137"/>
      <c r="B32" s="70"/>
      <c r="C32" s="42" t="s">
        <v>47</v>
      </c>
      <c r="D32" s="102">
        <f>D33</f>
        <v>1</v>
      </c>
      <c r="E32" s="102">
        <f>E33</f>
        <v>1</v>
      </c>
    </row>
    <row r="33" spans="1:5" ht="57.75" hidden="1" customHeight="1">
      <c r="A33" s="137"/>
      <c r="B33" s="70"/>
      <c r="C33" s="18" t="s">
        <v>65</v>
      </c>
      <c r="D33" s="103">
        <v>1</v>
      </c>
      <c r="E33" s="86">
        <v>1</v>
      </c>
    </row>
    <row r="34" spans="1:5" ht="26.25" customHeight="1">
      <c r="A34" s="137"/>
      <c r="B34" s="70"/>
      <c r="C34" s="15" t="s">
        <v>48</v>
      </c>
      <c r="D34" s="101">
        <f>D35</f>
        <v>522</v>
      </c>
      <c r="E34" s="101">
        <f>E35</f>
        <v>521.96900000000005</v>
      </c>
    </row>
    <row r="35" spans="1:5" ht="57.75" hidden="1" customHeight="1">
      <c r="A35" s="137"/>
      <c r="B35" s="70"/>
      <c r="C35" s="15" t="s">
        <v>49</v>
      </c>
      <c r="D35" s="101">
        <f>D36+D38+D40</f>
        <v>522</v>
      </c>
      <c r="E35" s="101">
        <f>E36+E38+E40</f>
        <v>521.96900000000005</v>
      </c>
    </row>
    <row r="36" spans="1:5" ht="39" customHeight="1">
      <c r="A36" s="137"/>
      <c r="B36" s="70"/>
      <c r="C36" s="16" t="s">
        <v>74</v>
      </c>
      <c r="D36" s="92">
        <f>D37</f>
        <v>115.8</v>
      </c>
      <c r="E36" s="92">
        <f>E37</f>
        <v>115.804</v>
      </c>
    </row>
    <row r="37" spans="1:5" ht="30" hidden="1" customHeight="1">
      <c r="A37" s="137"/>
      <c r="B37" s="70"/>
      <c r="C37" s="43" t="s">
        <v>50</v>
      </c>
      <c r="D37" s="97">
        <v>115.8</v>
      </c>
      <c r="E37" s="20">
        <v>115.804</v>
      </c>
    </row>
    <row r="38" spans="1:5" ht="44.25" customHeight="1">
      <c r="A38" s="137"/>
      <c r="B38" s="70"/>
      <c r="C38" s="16" t="s">
        <v>75</v>
      </c>
      <c r="D38" s="92">
        <f>D39</f>
        <v>93.7</v>
      </c>
      <c r="E38" s="92">
        <f>E39</f>
        <v>93.665000000000006</v>
      </c>
    </row>
    <row r="39" spans="1:5" ht="31.5" hidden="1" customHeight="1">
      <c r="A39" s="137"/>
      <c r="B39" s="70"/>
      <c r="C39" s="43" t="s">
        <v>50</v>
      </c>
      <c r="D39" s="97">
        <v>93.7</v>
      </c>
      <c r="E39" s="20">
        <v>93.665000000000006</v>
      </c>
    </row>
    <row r="40" spans="1:5" ht="27.75" customHeight="1">
      <c r="A40" s="137"/>
      <c r="B40" s="70"/>
      <c r="C40" s="44" t="s">
        <v>76</v>
      </c>
      <c r="D40" s="92">
        <f>D41</f>
        <v>312.5</v>
      </c>
      <c r="E40" s="92">
        <f>E41</f>
        <v>312.5</v>
      </c>
    </row>
    <row r="41" spans="1:5" ht="32.25" hidden="1" customHeight="1">
      <c r="A41" s="137"/>
      <c r="B41" s="70"/>
      <c r="C41" s="45" t="s">
        <v>50</v>
      </c>
      <c r="D41" s="97">
        <v>312.5</v>
      </c>
      <c r="E41" s="20">
        <v>312.5</v>
      </c>
    </row>
    <row r="42" spans="1:5" ht="31.5" customHeight="1">
      <c r="A42" s="137"/>
      <c r="B42" s="70"/>
      <c r="C42" s="46" t="s">
        <v>30</v>
      </c>
      <c r="D42" s="91">
        <f t="shared" ref="D42:E45" si="0">D43</f>
        <v>98.4</v>
      </c>
      <c r="E42" s="91">
        <f t="shared" si="0"/>
        <v>98.436000000000007</v>
      </c>
    </row>
    <row r="43" spans="1:5" ht="29.25" hidden="1" customHeight="1">
      <c r="A43" s="137"/>
      <c r="B43" s="70"/>
      <c r="C43" s="47" t="s">
        <v>48</v>
      </c>
      <c r="D43" s="101">
        <f t="shared" si="0"/>
        <v>98.4</v>
      </c>
      <c r="E43" s="101">
        <f t="shared" si="0"/>
        <v>98.436000000000007</v>
      </c>
    </row>
    <row r="44" spans="1:5" ht="57.75" hidden="1" customHeight="1">
      <c r="A44" s="137"/>
      <c r="B44" s="70"/>
      <c r="C44" s="15" t="s">
        <v>49</v>
      </c>
      <c r="D44" s="101">
        <f t="shared" si="0"/>
        <v>98.4</v>
      </c>
      <c r="E44" s="101">
        <f t="shared" si="0"/>
        <v>98.436000000000007</v>
      </c>
    </row>
    <row r="45" spans="1:5" ht="57.75" hidden="1" customHeight="1">
      <c r="A45" s="137"/>
      <c r="B45" s="70"/>
      <c r="C45" s="48" t="s">
        <v>77</v>
      </c>
      <c r="D45" s="102">
        <f t="shared" si="0"/>
        <v>98.4</v>
      </c>
      <c r="E45" s="102">
        <f t="shared" si="0"/>
        <v>98.436000000000007</v>
      </c>
    </row>
    <row r="46" spans="1:5" ht="57.75" hidden="1" customHeight="1">
      <c r="A46" s="137"/>
      <c r="B46" s="70"/>
      <c r="C46" s="43" t="s">
        <v>50</v>
      </c>
      <c r="D46" s="104">
        <v>98.4</v>
      </c>
      <c r="E46" s="21">
        <v>98.436000000000007</v>
      </c>
    </row>
    <row r="47" spans="1:5" ht="30" customHeight="1">
      <c r="A47" s="137"/>
      <c r="B47" s="70"/>
      <c r="C47" s="14" t="s">
        <v>10</v>
      </c>
      <c r="D47" s="91">
        <f t="shared" ref="D47:E50" si="1">D48</f>
        <v>220</v>
      </c>
      <c r="E47" s="91">
        <f t="shared" si="1"/>
        <v>0</v>
      </c>
    </row>
    <row r="48" spans="1:5" ht="57.75" hidden="1" customHeight="1">
      <c r="A48" s="137"/>
      <c r="B48" s="70"/>
      <c r="C48" s="47" t="s">
        <v>48</v>
      </c>
      <c r="D48" s="91">
        <f t="shared" si="1"/>
        <v>220</v>
      </c>
      <c r="E48" s="91">
        <f t="shared" si="1"/>
        <v>0</v>
      </c>
    </row>
    <row r="49" spans="1:5" ht="57.75" hidden="1" customHeight="1">
      <c r="A49" s="137"/>
      <c r="B49" s="70"/>
      <c r="C49" s="15" t="s">
        <v>49</v>
      </c>
      <c r="D49" s="91">
        <f t="shared" si="1"/>
        <v>220</v>
      </c>
      <c r="E49" s="91">
        <f t="shared" si="1"/>
        <v>0</v>
      </c>
    </row>
    <row r="50" spans="1:5" ht="57.75" hidden="1" customHeight="1">
      <c r="A50" s="137"/>
      <c r="B50" s="70"/>
      <c r="C50" s="49" t="s">
        <v>78</v>
      </c>
      <c r="D50" s="105">
        <f t="shared" si="1"/>
        <v>220</v>
      </c>
      <c r="E50" s="105">
        <f t="shared" si="1"/>
        <v>0</v>
      </c>
    </row>
    <row r="51" spans="1:5" ht="57.75" hidden="1" customHeight="1">
      <c r="A51" s="137"/>
      <c r="B51" s="70"/>
      <c r="C51" s="50" t="s">
        <v>31</v>
      </c>
      <c r="D51" s="93">
        <v>220</v>
      </c>
      <c r="E51" s="24">
        <v>0</v>
      </c>
    </row>
    <row r="52" spans="1:5" ht="34.5" customHeight="1">
      <c r="A52" s="137"/>
      <c r="B52" s="70"/>
      <c r="C52" s="14" t="s">
        <v>11</v>
      </c>
      <c r="D52" s="91">
        <f>D57+D53</f>
        <v>604.70000000000005</v>
      </c>
      <c r="E52" s="91">
        <f>E57+E53</f>
        <v>379.79791</v>
      </c>
    </row>
    <row r="53" spans="1:5" ht="57.75" customHeight="1">
      <c r="A53" s="137"/>
      <c r="B53" s="70"/>
      <c r="C53" s="14" t="s">
        <v>79</v>
      </c>
      <c r="D53" s="90">
        <f t="shared" ref="D53:E55" si="2">D54</f>
        <v>200</v>
      </c>
      <c r="E53" s="90">
        <f t="shared" si="2"/>
        <v>46</v>
      </c>
    </row>
    <row r="54" spans="1:5" ht="31.5" customHeight="1">
      <c r="A54" s="137"/>
      <c r="B54" s="70"/>
      <c r="C54" s="55" t="s">
        <v>80</v>
      </c>
      <c r="D54" s="90">
        <f t="shared" si="2"/>
        <v>200</v>
      </c>
      <c r="E54" s="90">
        <f t="shared" si="2"/>
        <v>46</v>
      </c>
    </row>
    <row r="55" spans="1:5" ht="57.75" hidden="1" customHeight="1">
      <c r="A55" s="137"/>
      <c r="B55" s="70"/>
      <c r="C55" s="51" t="s">
        <v>81</v>
      </c>
      <c r="D55" s="92">
        <f t="shared" si="2"/>
        <v>200</v>
      </c>
      <c r="E55" s="92">
        <f t="shared" si="2"/>
        <v>46</v>
      </c>
    </row>
    <row r="56" spans="1:5" ht="57.75" hidden="1" customHeight="1">
      <c r="A56" s="137"/>
      <c r="B56" s="70"/>
      <c r="C56" s="18" t="s">
        <v>65</v>
      </c>
      <c r="D56" s="97">
        <v>200</v>
      </c>
      <c r="E56" s="20">
        <v>46</v>
      </c>
    </row>
    <row r="57" spans="1:5" ht="21" customHeight="1">
      <c r="A57" s="137"/>
      <c r="B57" s="70"/>
      <c r="C57" s="47" t="s">
        <v>48</v>
      </c>
      <c r="D57" s="106">
        <f>D58</f>
        <v>404.7</v>
      </c>
      <c r="E57" s="106">
        <f>E58</f>
        <v>333.79791</v>
      </c>
    </row>
    <row r="58" spans="1:5" ht="57.75" hidden="1" customHeight="1">
      <c r="A58" s="137"/>
      <c r="B58" s="70"/>
      <c r="C58" s="15" t="s">
        <v>49</v>
      </c>
      <c r="D58" s="106">
        <f>D59+D62+D66+D68+D70+D72+D74+D64</f>
        <v>404.7</v>
      </c>
      <c r="E58" s="106">
        <f>E59+E62+E66+E68+E70+E72+E74+E64</f>
        <v>333.79791</v>
      </c>
    </row>
    <row r="59" spans="1:5" ht="36" customHeight="1">
      <c r="A59" s="137"/>
      <c r="B59" s="70"/>
      <c r="C59" s="16" t="s">
        <v>82</v>
      </c>
      <c r="D59" s="107">
        <f>D60+D61</f>
        <v>30</v>
      </c>
      <c r="E59" s="107">
        <f>E60+E61</f>
        <v>25.283999999999999</v>
      </c>
    </row>
    <row r="60" spans="1:5" ht="57.75" hidden="1" customHeight="1">
      <c r="A60" s="137"/>
      <c r="B60" s="70"/>
      <c r="C60" s="18" t="s">
        <v>65</v>
      </c>
      <c r="D60" s="96">
        <v>0</v>
      </c>
      <c r="E60" s="26">
        <v>0</v>
      </c>
    </row>
    <row r="61" spans="1:5" ht="57.75" hidden="1" customHeight="1">
      <c r="A61" s="137"/>
      <c r="B61" s="70"/>
      <c r="C61" s="17" t="s">
        <v>83</v>
      </c>
      <c r="D61" s="97">
        <v>30</v>
      </c>
      <c r="E61" s="20">
        <v>25.283999999999999</v>
      </c>
    </row>
    <row r="62" spans="1:5" ht="34.5" customHeight="1">
      <c r="A62" s="137"/>
      <c r="B62" s="70"/>
      <c r="C62" s="51" t="s">
        <v>84</v>
      </c>
      <c r="D62" s="92">
        <f>D63</f>
        <v>33.9</v>
      </c>
      <c r="E62" s="92">
        <f>E63</f>
        <v>32.674570000000003</v>
      </c>
    </row>
    <row r="63" spans="1:5" ht="57.75" hidden="1" customHeight="1">
      <c r="A63" s="137"/>
      <c r="B63" s="70"/>
      <c r="C63" s="18" t="s">
        <v>65</v>
      </c>
      <c r="D63" s="97">
        <v>33.9</v>
      </c>
      <c r="E63" s="20">
        <v>32.674570000000003</v>
      </c>
    </row>
    <row r="64" spans="1:5" ht="57.75" hidden="1" customHeight="1">
      <c r="A64" s="137"/>
      <c r="B64" s="70"/>
      <c r="C64" s="16" t="s">
        <v>85</v>
      </c>
      <c r="D64" s="92">
        <f>D65</f>
        <v>50</v>
      </c>
      <c r="E64" s="92">
        <f>E65</f>
        <v>0</v>
      </c>
    </row>
    <row r="65" spans="1:5" ht="57.75" hidden="1" customHeight="1">
      <c r="A65" s="137"/>
      <c r="B65" s="70"/>
      <c r="C65" s="71" t="s">
        <v>86</v>
      </c>
      <c r="D65" s="96">
        <v>50</v>
      </c>
      <c r="E65" s="69">
        <v>0</v>
      </c>
    </row>
    <row r="66" spans="1:5" ht="34.5" customHeight="1">
      <c r="A66" s="137"/>
      <c r="B66" s="70"/>
      <c r="C66" s="51" t="s">
        <v>87</v>
      </c>
      <c r="D66" s="92">
        <f>D67</f>
        <v>21</v>
      </c>
      <c r="E66" s="92">
        <f>E67</f>
        <v>19.835450000000002</v>
      </c>
    </row>
    <row r="67" spans="1:5" ht="57.75" hidden="1" customHeight="1">
      <c r="A67" s="137"/>
      <c r="B67" s="70"/>
      <c r="C67" s="18" t="s">
        <v>65</v>
      </c>
      <c r="D67" s="97">
        <v>21</v>
      </c>
      <c r="E67" s="20">
        <v>19.835450000000002</v>
      </c>
    </row>
    <row r="68" spans="1:5" ht="37.5">
      <c r="A68" s="137"/>
      <c r="B68" s="70"/>
      <c r="C68" s="51" t="s">
        <v>88</v>
      </c>
      <c r="D68" s="92">
        <f>D69</f>
        <v>50</v>
      </c>
      <c r="E68" s="92">
        <f>E69</f>
        <v>50</v>
      </c>
    </row>
    <row r="69" spans="1:5" ht="57.75" hidden="1" customHeight="1">
      <c r="A69" s="137"/>
      <c r="B69" s="70"/>
      <c r="C69" s="18" t="s">
        <v>65</v>
      </c>
      <c r="D69" s="97">
        <v>50</v>
      </c>
      <c r="E69" s="20">
        <v>50</v>
      </c>
    </row>
    <row r="70" spans="1:5" ht="34.5" customHeight="1">
      <c r="A70" s="137"/>
      <c r="B70" s="70"/>
      <c r="C70" s="16" t="s">
        <v>89</v>
      </c>
      <c r="D70" s="99">
        <f>D71</f>
        <v>85.3</v>
      </c>
      <c r="E70" s="99">
        <f>E71</f>
        <v>71.454890000000006</v>
      </c>
    </row>
    <row r="71" spans="1:5" ht="57.75" hidden="1" customHeight="1">
      <c r="A71" s="137"/>
      <c r="B71" s="70"/>
      <c r="C71" s="18" t="s">
        <v>65</v>
      </c>
      <c r="D71" s="97">
        <v>85.3</v>
      </c>
      <c r="E71" s="20">
        <v>71.454890000000006</v>
      </c>
    </row>
    <row r="72" spans="1:5" ht="57.75" hidden="1" customHeight="1">
      <c r="A72" s="137"/>
      <c r="B72" s="70"/>
      <c r="C72" s="44" t="s">
        <v>90</v>
      </c>
      <c r="D72" s="108">
        <f>D73</f>
        <v>0</v>
      </c>
      <c r="E72" s="28"/>
    </row>
    <row r="73" spans="1:5" ht="57.75" hidden="1" customHeight="1">
      <c r="A73" s="137"/>
      <c r="B73" s="70"/>
      <c r="C73" s="18" t="s">
        <v>65</v>
      </c>
      <c r="D73" s="97">
        <f>60-60</f>
        <v>0</v>
      </c>
      <c r="E73" s="20"/>
    </row>
    <row r="74" spans="1:5" ht="45" customHeight="1">
      <c r="A74" s="137"/>
      <c r="B74" s="70"/>
      <c r="C74" s="48" t="s">
        <v>91</v>
      </c>
      <c r="D74" s="102">
        <f>D75</f>
        <v>134.5</v>
      </c>
      <c r="E74" s="102">
        <f>E75</f>
        <v>134.54900000000001</v>
      </c>
    </row>
    <row r="75" spans="1:5" ht="57.75" hidden="1" customHeight="1">
      <c r="A75" s="137"/>
      <c r="B75" s="70"/>
      <c r="C75" s="43" t="s">
        <v>50</v>
      </c>
      <c r="D75" s="104">
        <v>134.5</v>
      </c>
      <c r="E75" s="21">
        <v>134.54900000000001</v>
      </c>
    </row>
    <row r="76" spans="1:5" ht="33.75" customHeight="1">
      <c r="A76" s="137"/>
      <c r="B76" s="70"/>
      <c r="C76" s="52" t="s">
        <v>12</v>
      </c>
      <c r="D76" s="91">
        <f t="shared" ref="D76:E79" si="3">D77</f>
        <v>195.1</v>
      </c>
      <c r="E76" s="91">
        <f t="shared" si="3"/>
        <v>195.07999999999998</v>
      </c>
    </row>
    <row r="77" spans="1:5" ht="57.75" hidden="1" customHeight="1">
      <c r="A77" s="137"/>
      <c r="B77" s="70"/>
      <c r="C77" s="15" t="s">
        <v>13</v>
      </c>
      <c r="D77" s="91">
        <f t="shared" si="3"/>
        <v>195.1</v>
      </c>
      <c r="E77" s="91">
        <f t="shared" si="3"/>
        <v>195.07999999999998</v>
      </c>
    </row>
    <row r="78" spans="1:5" ht="57.75" hidden="1" customHeight="1">
      <c r="A78" s="137"/>
      <c r="B78" s="70"/>
      <c r="C78" s="15" t="s">
        <v>48</v>
      </c>
      <c r="D78" s="91">
        <f t="shared" si="3"/>
        <v>195.1</v>
      </c>
      <c r="E78" s="91">
        <f t="shared" si="3"/>
        <v>195.07999999999998</v>
      </c>
    </row>
    <row r="79" spans="1:5" ht="57.75" hidden="1" customHeight="1">
      <c r="A79" s="137"/>
      <c r="B79" s="70"/>
      <c r="C79" s="15" t="s">
        <v>49</v>
      </c>
      <c r="D79" s="109">
        <f t="shared" si="3"/>
        <v>195.1</v>
      </c>
      <c r="E79" s="109">
        <f t="shared" si="3"/>
        <v>195.07999999999998</v>
      </c>
    </row>
    <row r="80" spans="1:5" ht="57.75" hidden="1" customHeight="1">
      <c r="A80" s="137"/>
      <c r="B80" s="70"/>
      <c r="C80" s="53" t="s">
        <v>51</v>
      </c>
      <c r="D80" s="110">
        <f>D81+D82</f>
        <v>195.1</v>
      </c>
      <c r="E80" s="110">
        <f>E81+E82</f>
        <v>195.07999999999998</v>
      </c>
    </row>
    <row r="81" spans="1:5" ht="57.75" hidden="1" customHeight="1">
      <c r="A81" s="137"/>
      <c r="B81" s="70"/>
      <c r="C81" s="40" t="s">
        <v>64</v>
      </c>
      <c r="D81" s="95">
        <f>186+0.1+0.1</f>
        <v>186.2</v>
      </c>
      <c r="E81" s="25">
        <v>186.14764</v>
      </c>
    </row>
    <row r="82" spans="1:5" ht="57.75" hidden="1" customHeight="1">
      <c r="A82" s="137"/>
      <c r="B82" s="70"/>
      <c r="C82" s="17" t="s">
        <v>65</v>
      </c>
      <c r="D82" s="104">
        <f>9.1-0.1-0.1</f>
        <v>8.9</v>
      </c>
      <c r="E82" s="21">
        <v>8.9323599999999992</v>
      </c>
    </row>
    <row r="83" spans="1:5" ht="29.25" customHeight="1">
      <c r="A83" s="137"/>
      <c r="B83" s="70"/>
      <c r="C83" s="54" t="s">
        <v>14</v>
      </c>
      <c r="D83" s="90">
        <f>D84+D96+D102</f>
        <v>419.29999999999995</v>
      </c>
      <c r="E83" s="90">
        <f>E84+E96+E102</f>
        <v>100.37358999999999</v>
      </c>
    </row>
    <row r="84" spans="1:5" ht="39" customHeight="1">
      <c r="A84" s="137"/>
      <c r="B84" s="70"/>
      <c r="C84" s="14" t="s">
        <v>15</v>
      </c>
      <c r="D84" s="91">
        <f>D85</f>
        <v>319.29999999999995</v>
      </c>
      <c r="E84" s="91">
        <f>E85</f>
        <v>50.381519999999995</v>
      </c>
    </row>
    <row r="85" spans="1:5" ht="57.75" hidden="1" customHeight="1">
      <c r="A85" s="137"/>
      <c r="B85" s="70"/>
      <c r="C85" s="55" t="s">
        <v>92</v>
      </c>
      <c r="D85" s="91">
        <f>D86</f>
        <v>319.29999999999995</v>
      </c>
      <c r="E85" s="91">
        <f>E86</f>
        <v>50.381519999999995</v>
      </c>
    </row>
    <row r="86" spans="1:5" ht="57.75" hidden="1" customHeight="1">
      <c r="A86" s="137"/>
      <c r="B86" s="70"/>
      <c r="C86" s="55" t="s">
        <v>93</v>
      </c>
      <c r="D86" s="91">
        <f>D87+D90+D93</f>
        <v>319.29999999999995</v>
      </c>
      <c r="E86" s="91">
        <f>E87+E90+E93</f>
        <v>50.381519999999995</v>
      </c>
    </row>
    <row r="87" spans="1:5" ht="47.25" customHeight="1">
      <c r="A87" s="137"/>
      <c r="B87" s="70"/>
      <c r="C87" s="55" t="s">
        <v>94</v>
      </c>
      <c r="D87" s="91">
        <f>D88</f>
        <v>20</v>
      </c>
      <c r="E87" s="91">
        <f>E88</f>
        <v>18.7</v>
      </c>
    </row>
    <row r="88" spans="1:5" ht="42.75" hidden="1" customHeight="1">
      <c r="A88" s="137"/>
      <c r="B88" s="70"/>
      <c r="C88" s="56" t="s">
        <v>95</v>
      </c>
      <c r="D88" s="107">
        <f>D89</f>
        <v>20</v>
      </c>
      <c r="E88" s="107">
        <f>E89</f>
        <v>18.7</v>
      </c>
    </row>
    <row r="89" spans="1:5" ht="57.75" hidden="1" customHeight="1">
      <c r="A89" s="137"/>
      <c r="B89" s="70"/>
      <c r="C89" s="17" t="s">
        <v>65</v>
      </c>
      <c r="D89" s="97">
        <v>20</v>
      </c>
      <c r="E89" s="20">
        <v>18.7</v>
      </c>
    </row>
    <row r="90" spans="1:5" ht="36" customHeight="1">
      <c r="A90" s="137"/>
      <c r="B90" s="70"/>
      <c r="C90" s="72" t="s">
        <v>96</v>
      </c>
      <c r="D90" s="110">
        <f>D91</f>
        <v>245.9</v>
      </c>
      <c r="E90" s="110">
        <f>E91</f>
        <v>5</v>
      </c>
    </row>
    <row r="91" spans="1:5" ht="57.75" hidden="1" customHeight="1">
      <c r="A91" s="137"/>
      <c r="B91" s="70"/>
      <c r="C91" s="73" t="s">
        <v>97</v>
      </c>
      <c r="D91" s="107">
        <f>D92</f>
        <v>245.9</v>
      </c>
      <c r="E91" s="107">
        <f>E92</f>
        <v>5</v>
      </c>
    </row>
    <row r="92" spans="1:5" ht="57.75" hidden="1" customHeight="1">
      <c r="A92" s="137"/>
      <c r="B92" s="70"/>
      <c r="C92" s="17" t="s">
        <v>65</v>
      </c>
      <c r="D92" s="97">
        <v>245.9</v>
      </c>
      <c r="E92" s="20">
        <v>5</v>
      </c>
    </row>
    <row r="93" spans="1:5" ht="40.5" customHeight="1">
      <c r="A93" s="137"/>
      <c r="B93" s="70"/>
      <c r="C93" s="72" t="s">
        <v>98</v>
      </c>
      <c r="D93" s="110">
        <f>D94</f>
        <v>53.4</v>
      </c>
      <c r="E93" s="110">
        <f>E94</f>
        <v>26.681519999999999</v>
      </c>
    </row>
    <row r="94" spans="1:5" ht="57.75" hidden="1" customHeight="1">
      <c r="A94" s="137"/>
      <c r="B94" s="70"/>
      <c r="C94" s="74" t="s">
        <v>99</v>
      </c>
      <c r="D94" s="111">
        <f>D95</f>
        <v>53.4</v>
      </c>
      <c r="E94" s="111">
        <f>E95</f>
        <v>26.681519999999999</v>
      </c>
    </row>
    <row r="95" spans="1:5" ht="57.75" hidden="1" customHeight="1">
      <c r="A95" s="137"/>
      <c r="B95" s="70"/>
      <c r="C95" s="43" t="s">
        <v>50</v>
      </c>
      <c r="D95" s="104">
        <v>53.4</v>
      </c>
      <c r="E95" s="21">
        <v>26.681519999999999</v>
      </c>
    </row>
    <row r="96" spans="1:5" ht="32.25" customHeight="1">
      <c r="A96" s="137"/>
      <c r="B96" s="70"/>
      <c r="C96" s="37" t="s">
        <v>16</v>
      </c>
      <c r="D96" s="91">
        <f>D97</f>
        <v>50</v>
      </c>
      <c r="E96" s="91">
        <f>E97</f>
        <v>49.992069999999998</v>
      </c>
    </row>
    <row r="97" spans="1:5" ht="57.75" hidden="1" customHeight="1">
      <c r="A97" s="137"/>
      <c r="B97" s="70"/>
      <c r="C97" s="58" t="s">
        <v>92</v>
      </c>
      <c r="D97" s="91">
        <f>D98</f>
        <v>50</v>
      </c>
      <c r="E97" s="91">
        <f>E98</f>
        <v>49.992069999999998</v>
      </c>
    </row>
    <row r="98" spans="1:5" ht="57.75" hidden="1" customHeight="1">
      <c r="A98" s="137"/>
      <c r="B98" s="70"/>
      <c r="C98" s="58" t="s">
        <v>100</v>
      </c>
      <c r="D98" s="91">
        <f>D100</f>
        <v>50</v>
      </c>
      <c r="E98" s="91">
        <f>E100</f>
        <v>49.992069999999998</v>
      </c>
    </row>
    <row r="99" spans="1:5" ht="57.75" hidden="1" customHeight="1">
      <c r="A99" s="137"/>
      <c r="B99" s="70"/>
      <c r="C99" s="75" t="s">
        <v>101</v>
      </c>
      <c r="D99" s="109">
        <f>D100</f>
        <v>50</v>
      </c>
      <c r="E99" s="109">
        <f>E100</f>
        <v>49.992069999999998</v>
      </c>
    </row>
    <row r="100" spans="1:5" ht="57.75" hidden="1" customHeight="1">
      <c r="A100" s="137"/>
      <c r="B100" s="70"/>
      <c r="C100" s="59" t="s">
        <v>102</v>
      </c>
      <c r="D100" s="92">
        <f>D101</f>
        <v>50</v>
      </c>
      <c r="E100" s="92">
        <f>E101</f>
        <v>49.992069999999998</v>
      </c>
    </row>
    <row r="101" spans="1:5" ht="57.75" hidden="1" customHeight="1">
      <c r="A101" s="137"/>
      <c r="B101" s="70"/>
      <c r="C101" s="17" t="s">
        <v>65</v>
      </c>
      <c r="D101" s="97">
        <v>50</v>
      </c>
      <c r="E101" s="20">
        <v>49.992069999999998</v>
      </c>
    </row>
    <row r="102" spans="1:5" ht="57.75" hidden="1" customHeight="1">
      <c r="A102" s="137"/>
      <c r="B102" s="70"/>
      <c r="C102" s="14" t="s">
        <v>53</v>
      </c>
      <c r="D102" s="111">
        <f t="shared" ref="D102:E106" si="4">D103</f>
        <v>50</v>
      </c>
      <c r="E102" s="111">
        <f t="shared" si="4"/>
        <v>0</v>
      </c>
    </row>
    <row r="103" spans="1:5" ht="57.75" hidden="1" customHeight="1">
      <c r="A103" s="137"/>
      <c r="B103" s="70"/>
      <c r="C103" s="58" t="s">
        <v>92</v>
      </c>
      <c r="D103" s="91">
        <f t="shared" si="4"/>
        <v>50</v>
      </c>
      <c r="E103" s="91">
        <f t="shared" si="4"/>
        <v>0</v>
      </c>
    </row>
    <row r="104" spans="1:5" ht="57.75" hidden="1" customHeight="1">
      <c r="A104" s="137"/>
      <c r="B104" s="70"/>
      <c r="C104" s="58" t="s">
        <v>103</v>
      </c>
      <c r="D104" s="91">
        <f t="shared" si="4"/>
        <v>50</v>
      </c>
      <c r="E104" s="91">
        <f t="shared" si="4"/>
        <v>0</v>
      </c>
    </row>
    <row r="105" spans="1:5" ht="57.75" hidden="1" customHeight="1">
      <c r="A105" s="137"/>
      <c r="B105" s="70"/>
      <c r="C105" s="75" t="s">
        <v>104</v>
      </c>
      <c r="D105" s="109">
        <f t="shared" si="4"/>
        <v>50</v>
      </c>
      <c r="E105" s="109">
        <f t="shared" si="4"/>
        <v>0</v>
      </c>
    </row>
    <row r="106" spans="1:5" ht="57.75" hidden="1" customHeight="1">
      <c r="A106" s="137"/>
      <c r="B106" s="70"/>
      <c r="C106" s="59" t="s">
        <v>105</v>
      </c>
      <c r="D106" s="92">
        <f t="shared" si="4"/>
        <v>50</v>
      </c>
      <c r="E106" s="92">
        <f t="shared" si="4"/>
        <v>0</v>
      </c>
    </row>
    <row r="107" spans="1:5" ht="57.75" hidden="1" customHeight="1">
      <c r="A107" s="137"/>
      <c r="B107" s="70"/>
      <c r="C107" s="17" t="s">
        <v>65</v>
      </c>
      <c r="D107" s="97">
        <v>50</v>
      </c>
      <c r="E107" s="20">
        <v>0</v>
      </c>
    </row>
    <row r="108" spans="1:5" ht="33.75" customHeight="1">
      <c r="A108" s="137"/>
      <c r="B108" s="70"/>
      <c r="C108" s="14" t="s">
        <v>17</v>
      </c>
      <c r="D108" s="91">
        <f>D109+D139</f>
        <v>2535.5</v>
      </c>
      <c r="E108" s="91">
        <f>E109+E139</f>
        <v>1822.4694100000002</v>
      </c>
    </row>
    <row r="109" spans="1:5" ht="32.25" customHeight="1">
      <c r="A109" s="137"/>
      <c r="B109" s="70"/>
      <c r="C109" s="15" t="s">
        <v>34</v>
      </c>
      <c r="D109" s="91">
        <f>D118+D110</f>
        <v>2500.5</v>
      </c>
      <c r="E109" s="91">
        <f>E118+E110</f>
        <v>1787.4694100000002</v>
      </c>
    </row>
    <row r="110" spans="1:5" ht="73.5" customHeight="1">
      <c r="A110" s="137"/>
      <c r="B110" s="70"/>
      <c r="C110" s="15" t="s">
        <v>106</v>
      </c>
      <c r="D110" s="91">
        <f>D111</f>
        <v>458.9</v>
      </c>
      <c r="E110" s="91">
        <f>E111</f>
        <v>458.93</v>
      </c>
    </row>
    <row r="111" spans="1:5" ht="51" customHeight="1">
      <c r="A111" s="137"/>
      <c r="B111" s="70"/>
      <c r="C111" s="76" t="s">
        <v>107</v>
      </c>
      <c r="D111" s="109">
        <f>D116+D112+D114</f>
        <v>458.9</v>
      </c>
      <c r="E111" s="109">
        <f>E116+E112+E114</f>
        <v>458.93</v>
      </c>
    </row>
    <row r="112" spans="1:5" ht="57.75" customHeight="1">
      <c r="A112" s="137"/>
      <c r="B112" s="70"/>
      <c r="C112" s="77" t="s">
        <v>108</v>
      </c>
      <c r="D112" s="92">
        <f>D113</f>
        <v>258.89999999999998</v>
      </c>
      <c r="E112" s="92">
        <f>E113</f>
        <v>258.93</v>
      </c>
    </row>
    <row r="113" spans="1:5" ht="57.75" hidden="1" customHeight="1">
      <c r="A113" s="137"/>
      <c r="B113" s="70"/>
      <c r="C113" s="17" t="s">
        <v>65</v>
      </c>
      <c r="D113" s="104">
        <v>258.89999999999998</v>
      </c>
      <c r="E113" s="21">
        <v>258.93</v>
      </c>
    </row>
    <row r="114" spans="1:5" ht="57.75" customHeight="1">
      <c r="A114" s="137"/>
      <c r="B114" s="70"/>
      <c r="C114" s="77" t="s">
        <v>108</v>
      </c>
      <c r="D114" s="92">
        <f>D115</f>
        <v>200</v>
      </c>
      <c r="E114" s="92">
        <f>E115</f>
        <v>200</v>
      </c>
    </row>
    <row r="115" spans="1:5" ht="57.75" hidden="1" customHeight="1">
      <c r="A115" s="137"/>
      <c r="B115" s="70"/>
      <c r="C115" s="17" t="s">
        <v>65</v>
      </c>
      <c r="D115" s="104">
        <v>200</v>
      </c>
      <c r="E115" s="21">
        <v>200</v>
      </c>
    </row>
    <row r="116" spans="1:5" ht="57.75" hidden="1" customHeight="1">
      <c r="A116" s="137"/>
      <c r="B116" s="70"/>
      <c r="C116" s="77" t="s">
        <v>109</v>
      </c>
      <c r="D116" s="92">
        <f>D117</f>
        <v>0</v>
      </c>
      <c r="E116" s="19"/>
    </row>
    <row r="117" spans="1:5" ht="57.75" hidden="1" customHeight="1">
      <c r="A117" s="137"/>
      <c r="B117" s="70"/>
      <c r="C117" s="17" t="s">
        <v>65</v>
      </c>
      <c r="D117" s="104">
        <v>0</v>
      </c>
      <c r="E117" s="21"/>
    </row>
    <row r="118" spans="1:5" ht="57.75" customHeight="1">
      <c r="A118" s="137"/>
      <c r="B118" s="70"/>
      <c r="C118" s="60" t="s">
        <v>52</v>
      </c>
      <c r="D118" s="91">
        <f>D119+D129+D133</f>
        <v>2041.6</v>
      </c>
      <c r="E118" s="91">
        <f>E119+E129+E133</f>
        <v>1328.5394100000001</v>
      </c>
    </row>
    <row r="119" spans="1:5" ht="80.25" customHeight="1">
      <c r="A119" s="137"/>
      <c r="B119" s="70"/>
      <c r="C119" s="61" t="s">
        <v>110</v>
      </c>
      <c r="D119" s="91">
        <f>D120</f>
        <v>1214.8</v>
      </c>
      <c r="E119" s="91">
        <f>E120</f>
        <v>840.98611000000005</v>
      </c>
    </row>
    <row r="120" spans="1:5" ht="46.5" customHeight="1">
      <c r="A120" s="137"/>
      <c r="B120" s="70"/>
      <c r="C120" s="76" t="s">
        <v>111</v>
      </c>
      <c r="D120" s="109">
        <f>D121+D123+D125+D127</f>
        <v>1214.8</v>
      </c>
      <c r="E120" s="109">
        <f>E121+E123+E125+E127</f>
        <v>840.98611000000005</v>
      </c>
    </row>
    <row r="121" spans="1:5" ht="57.75" customHeight="1">
      <c r="A121" s="137"/>
      <c r="B121" s="70"/>
      <c r="C121" s="59" t="s">
        <v>112</v>
      </c>
      <c r="D121" s="108">
        <f>D122</f>
        <v>424.9</v>
      </c>
      <c r="E121" s="108">
        <f>E122</f>
        <v>51.085320000000003</v>
      </c>
    </row>
    <row r="122" spans="1:5" ht="57.75" hidden="1" customHeight="1">
      <c r="A122" s="137"/>
      <c r="B122" s="70"/>
      <c r="C122" s="17" t="s">
        <v>65</v>
      </c>
      <c r="D122" s="104">
        <v>424.9</v>
      </c>
      <c r="E122" s="21">
        <v>51.085320000000003</v>
      </c>
    </row>
    <row r="123" spans="1:5" ht="32.25" customHeight="1">
      <c r="A123" s="137"/>
      <c r="B123" s="70"/>
      <c r="C123" s="59" t="s">
        <v>113</v>
      </c>
      <c r="D123" s="108">
        <f>D124</f>
        <v>300</v>
      </c>
      <c r="E123" s="108">
        <f>E124</f>
        <v>300</v>
      </c>
    </row>
    <row r="124" spans="1:5" ht="57.75" hidden="1" customHeight="1">
      <c r="A124" s="137"/>
      <c r="B124" s="70"/>
      <c r="C124" s="17" t="s">
        <v>65</v>
      </c>
      <c r="D124" s="104">
        <v>300</v>
      </c>
      <c r="E124" s="21">
        <v>300</v>
      </c>
    </row>
    <row r="125" spans="1:5" ht="42.75" customHeight="1">
      <c r="A125" s="137"/>
      <c r="B125" s="70"/>
      <c r="C125" s="59" t="s">
        <v>114</v>
      </c>
      <c r="D125" s="108">
        <f>D126</f>
        <v>125.1</v>
      </c>
      <c r="E125" s="108">
        <f>E126</f>
        <v>125.10079</v>
      </c>
    </row>
    <row r="126" spans="1:5" ht="57.75" hidden="1" customHeight="1">
      <c r="A126" s="137"/>
      <c r="B126" s="70"/>
      <c r="C126" s="17" t="s">
        <v>65</v>
      </c>
      <c r="D126" s="104">
        <v>125.1</v>
      </c>
      <c r="E126" s="21">
        <v>125.10079</v>
      </c>
    </row>
    <row r="127" spans="1:5" ht="40.5" customHeight="1">
      <c r="A127" s="137"/>
      <c r="B127" s="70"/>
      <c r="C127" s="59" t="s">
        <v>112</v>
      </c>
      <c r="D127" s="108">
        <f>D128</f>
        <v>364.8</v>
      </c>
      <c r="E127" s="108">
        <f>E128</f>
        <v>364.8</v>
      </c>
    </row>
    <row r="128" spans="1:5" ht="57.75" hidden="1" customHeight="1">
      <c r="A128" s="137"/>
      <c r="B128" s="70"/>
      <c r="C128" s="17" t="s">
        <v>65</v>
      </c>
      <c r="D128" s="104">
        <v>364.8</v>
      </c>
      <c r="E128" s="21">
        <v>364.8</v>
      </c>
    </row>
    <row r="129" spans="1:5" ht="57.75" customHeight="1">
      <c r="A129" s="137"/>
      <c r="B129" s="70"/>
      <c r="C129" s="62" t="s">
        <v>115</v>
      </c>
      <c r="D129" s="112">
        <f t="shared" ref="D129:E131" si="5">D130</f>
        <v>500</v>
      </c>
      <c r="E129" s="112">
        <f t="shared" si="5"/>
        <v>487.55329999999998</v>
      </c>
    </row>
    <row r="130" spans="1:5" ht="57.75" hidden="1" customHeight="1">
      <c r="A130" s="137"/>
      <c r="B130" s="70"/>
      <c r="C130" s="76" t="s">
        <v>116</v>
      </c>
      <c r="D130" s="112">
        <f t="shared" si="5"/>
        <v>500</v>
      </c>
      <c r="E130" s="112">
        <f t="shared" si="5"/>
        <v>487.55329999999998</v>
      </c>
    </row>
    <row r="131" spans="1:5" ht="57.75" hidden="1" customHeight="1">
      <c r="A131" s="137"/>
      <c r="B131" s="70"/>
      <c r="C131" s="63" t="s">
        <v>117</v>
      </c>
      <c r="D131" s="102">
        <f t="shared" si="5"/>
        <v>500</v>
      </c>
      <c r="E131" s="102">
        <f t="shared" si="5"/>
        <v>487.55329999999998</v>
      </c>
    </row>
    <row r="132" spans="1:5" ht="57.75" hidden="1" customHeight="1">
      <c r="A132" s="137"/>
      <c r="B132" s="70"/>
      <c r="C132" s="17" t="s">
        <v>65</v>
      </c>
      <c r="D132" s="104">
        <v>500</v>
      </c>
      <c r="E132" s="21">
        <v>487.55329999999998</v>
      </c>
    </row>
    <row r="133" spans="1:5" ht="57.75" customHeight="1">
      <c r="A133" s="137"/>
      <c r="B133" s="70"/>
      <c r="C133" s="62" t="s">
        <v>118</v>
      </c>
      <c r="D133" s="112">
        <f>D134</f>
        <v>326.8</v>
      </c>
      <c r="E133" s="112">
        <f>E134</f>
        <v>0</v>
      </c>
    </row>
    <row r="134" spans="1:5" ht="45" hidden="1" customHeight="1">
      <c r="A134" s="137"/>
      <c r="B134" s="70"/>
      <c r="C134" s="75" t="s">
        <v>119</v>
      </c>
      <c r="D134" s="112">
        <f>D135+D137</f>
        <v>326.8</v>
      </c>
      <c r="E134" s="112">
        <f>E135+E137</f>
        <v>0</v>
      </c>
    </row>
    <row r="135" spans="1:5" ht="32.25" customHeight="1">
      <c r="A135" s="137"/>
      <c r="B135" s="70"/>
      <c r="C135" s="63" t="s">
        <v>120</v>
      </c>
      <c r="D135" s="102">
        <f>D136</f>
        <v>100</v>
      </c>
      <c r="E135" s="102">
        <f>E136</f>
        <v>0</v>
      </c>
    </row>
    <row r="136" spans="1:5" ht="57.75" hidden="1" customHeight="1">
      <c r="A136" s="137"/>
      <c r="B136" s="70"/>
      <c r="C136" s="17" t="s">
        <v>65</v>
      </c>
      <c r="D136" s="104">
        <v>100</v>
      </c>
      <c r="E136" s="21">
        <v>0</v>
      </c>
    </row>
    <row r="137" spans="1:5" ht="36.75" customHeight="1">
      <c r="A137" s="137"/>
      <c r="B137" s="70"/>
      <c r="C137" s="63" t="s">
        <v>121</v>
      </c>
      <c r="D137" s="102">
        <f>D138</f>
        <v>226.8</v>
      </c>
      <c r="E137" s="102">
        <f>E138</f>
        <v>0</v>
      </c>
    </row>
    <row r="138" spans="1:5" ht="57.75" hidden="1" customHeight="1">
      <c r="A138" s="137"/>
      <c r="B138" s="70"/>
      <c r="C138" s="17" t="s">
        <v>65</v>
      </c>
      <c r="D138" s="104">
        <v>226.8</v>
      </c>
      <c r="E138" s="21">
        <v>0</v>
      </c>
    </row>
    <row r="139" spans="1:5" ht="31.5" customHeight="1">
      <c r="A139" s="137"/>
      <c r="B139" s="70"/>
      <c r="C139" s="39" t="s">
        <v>53</v>
      </c>
      <c r="D139" s="101">
        <f>D144+D140</f>
        <v>35</v>
      </c>
      <c r="E139" s="101">
        <f>E144+E140</f>
        <v>35</v>
      </c>
    </row>
    <row r="140" spans="1:5" ht="89.25" customHeight="1">
      <c r="A140" s="137"/>
      <c r="B140" s="70"/>
      <c r="C140" s="39" t="s">
        <v>54</v>
      </c>
      <c r="D140" s="113">
        <f t="shared" ref="D140:E142" si="6">D141</f>
        <v>35</v>
      </c>
      <c r="E140" s="113">
        <f t="shared" si="6"/>
        <v>35</v>
      </c>
    </row>
    <row r="141" spans="1:5" ht="57.75" hidden="1" customHeight="1">
      <c r="A141" s="137"/>
      <c r="B141" s="70"/>
      <c r="C141" s="49" t="s">
        <v>122</v>
      </c>
      <c r="D141" s="111">
        <f t="shared" si="6"/>
        <v>35</v>
      </c>
      <c r="E141" s="111">
        <f t="shared" si="6"/>
        <v>35</v>
      </c>
    </row>
    <row r="142" spans="1:5" ht="57.75" hidden="1" customHeight="1">
      <c r="A142" s="137"/>
      <c r="B142" s="70"/>
      <c r="C142" s="64" t="s">
        <v>123</v>
      </c>
      <c r="D142" s="102">
        <f t="shared" si="6"/>
        <v>35</v>
      </c>
      <c r="E142" s="102">
        <f t="shared" si="6"/>
        <v>35</v>
      </c>
    </row>
    <row r="143" spans="1:5" ht="57.75" hidden="1" customHeight="1">
      <c r="A143" s="137"/>
      <c r="B143" s="70"/>
      <c r="C143" s="43" t="s">
        <v>124</v>
      </c>
      <c r="D143" s="97">
        <v>35</v>
      </c>
      <c r="E143" s="20">
        <v>35</v>
      </c>
    </row>
    <row r="144" spans="1:5" ht="57.75" hidden="1" customHeight="1">
      <c r="A144" s="137"/>
      <c r="B144" s="70"/>
      <c r="C144" s="15" t="s">
        <v>48</v>
      </c>
      <c r="D144" s="109">
        <f>D145</f>
        <v>0</v>
      </c>
      <c r="E144" s="22"/>
    </row>
    <row r="145" spans="1:5" ht="57.75" hidden="1" customHeight="1">
      <c r="A145" s="137"/>
      <c r="B145" s="70"/>
      <c r="C145" s="15" t="s">
        <v>49</v>
      </c>
      <c r="D145" s="109">
        <f>D146</f>
        <v>0</v>
      </c>
      <c r="E145" s="22"/>
    </row>
    <row r="146" spans="1:5" ht="57.75" hidden="1" customHeight="1">
      <c r="A146" s="137"/>
      <c r="B146" s="70"/>
      <c r="C146" s="16" t="s">
        <v>125</v>
      </c>
      <c r="D146" s="92">
        <f>D147</f>
        <v>0</v>
      </c>
      <c r="E146" s="19"/>
    </row>
    <row r="147" spans="1:5" ht="57.75" hidden="1" customHeight="1">
      <c r="A147" s="137"/>
      <c r="B147" s="70"/>
      <c r="C147" s="18" t="s">
        <v>65</v>
      </c>
      <c r="D147" s="96">
        <f>150-150</f>
        <v>0</v>
      </c>
      <c r="E147" s="26"/>
    </row>
    <row r="148" spans="1:5" ht="39" customHeight="1">
      <c r="A148" s="137"/>
      <c r="B148" s="70"/>
      <c r="C148" s="14" t="s">
        <v>18</v>
      </c>
      <c r="D148" s="91">
        <f>D149+D162+D178</f>
        <v>14416.699999999999</v>
      </c>
      <c r="E148" s="91">
        <f>E149+E162+E178</f>
        <v>12259.11061</v>
      </c>
    </row>
    <row r="149" spans="1:5" ht="41.25" customHeight="1">
      <c r="A149" s="137"/>
      <c r="B149" s="70"/>
      <c r="C149" s="14" t="s">
        <v>19</v>
      </c>
      <c r="D149" s="91">
        <f>D154+D150</f>
        <v>7110.5</v>
      </c>
      <c r="E149" s="91">
        <f>E154+E150</f>
        <v>6435.7913800000006</v>
      </c>
    </row>
    <row r="150" spans="1:5" ht="57.75" customHeight="1">
      <c r="A150" s="137"/>
      <c r="B150" s="70"/>
      <c r="C150" s="15" t="s">
        <v>126</v>
      </c>
      <c r="D150" s="91">
        <f t="shared" ref="D150:E152" si="7">D151</f>
        <v>5000</v>
      </c>
      <c r="E150" s="91">
        <f t="shared" si="7"/>
        <v>5000</v>
      </c>
    </row>
    <row r="151" spans="1:5" ht="38.25" customHeight="1">
      <c r="A151" s="137"/>
      <c r="B151" s="70"/>
      <c r="C151" s="78" t="s">
        <v>127</v>
      </c>
      <c r="D151" s="109">
        <f t="shared" si="7"/>
        <v>5000</v>
      </c>
      <c r="E151" s="109">
        <f t="shared" si="7"/>
        <v>5000</v>
      </c>
    </row>
    <row r="152" spans="1:5" ht="57.75" hidden="1" customHeight="1">
      <c r="A152" s="137"/>
      <c r="B152" s="70"/>
      <c r="C152" s="16" t="s">
        <v>128</v>
      </c>
      <c r="D152" s="102">
        <f t="shared" si="7"/>
        <v>5000</v>
      </c>
      <c r="E152" s="102">
        <f t="shared" si="7"/>
        <v>5000</v>
      </c>
    </row>
    <row r="153" spans="1:5" ht="57.75" hidden="1" customHeight="1">
      <c r="A153" s="137"/>
      <c r="B153" s="70"/>
      <c r="C153" s="18" t="s">
        <v>124</v>
      </c>
      <c r="D153" s="114">
        <v>5000</v>
      </c>
      <c r="E153" s="87">
        <v>5000</v>
      </c>
    </row>
    <row r="154" spans="1:5" ht="36.75" customHeight="1">
      <c r="A154" s="137"/>
      <c r="B154" s="70"/>
      <c r="C154" s="15" t="s">
        <v>48</v>
      </c>
      <c r="D154" s="91">
        <f>D155</f>
        <v>2110.5</v>
      </c>
      <c r="E154" s="91">
        <f>E155</f>
        <v>1435.7913800000001</v>
      </c>
    </row>
    <row r="155" spans="1:5" ht="39" hidden="1" customHeight="1">
      <c r="A155" s="137"/>
      <c r="B155" s="70"/>
      <c r="C155" s="15" t="s">
        <v>49</v>
      </c>
      <c r="D155" s="109">
        <f>D156+D158+D160</f>
        <v>2110.5</v>
      </c>
      <c r="E155" s="109">
        <f>E156+E158+E160</f>
        <v>1435.7913800000001</v>
      </c>
    </row>
    <row r="156" spans="1:5" ht="32.25" customHeight="1">
      <c r="A156" s="137"/>
      <c r="B156" s="70"/>
      <c r="C156" s="16" t="s">
        <v>129</v>
      </c>
      <c r="D156" s="102">
        <f>D157</f>
        <v>1159.5</v>
      </c>
      <c r="E156" s="102">
        <f>E157</f>
        <v>1043.6405600000001</v>
      </c>
    </row>
    <row r="157" spans="1:5" ht="57.75" hidden="1" customHeight="1">
      <c r="A157" s="137"/>
      <c r="B157" s="70"/>
      <c r="C157" s="18" t="s">
        <v>65</v>
      </c>
      <c r="D157" s="114">
        <f>1134.5+25</f>
        <v>1159.5</v>
      </c>
      <c r="E157" s="23">
        <v>1043.6405600000001</v>
      </c>
    </row>
    <row r="158" spans="1:5" ht="34.5" customHeight="1">
      <c r="A158" s="137"/>
      <c r="B158" s="70"/>
      <c r="C158" s="16" t="s">
        <v>130</v>
      </c>
      <c r="D158" s="102">
        <f>D159</f>
        <v>429.5</v>
      </c>
      <c r="E158" s="102">
        <f>E159</f>
        <v>392.15082000000001</v>
      </c>
    </row>
    <row r="159" spans="1:5" ht="57.75" hidden="1" customHeight="1">
      <c r="A159" s="137"/>
      <c r="B159" s="70"/>
      <c r="C159" s="18" t="s">
        <v>65</v>
      </c>
      <c r="D159" s="114">
        <f>1000-500-70.5</f>
        <v>429.5</v>
      </c>
      <c r="E159" s="23">
        <v>392.15082000000001</v>
      </c>
    </row>
    <row r="160" spans="1:5" ht="57.75" customHeight="1">
      <c r="A160" s="137"/>
      <c r="B160" s="70"/>
      <c r="C160" s="79" t="s">
        <v>131</v>
      </c>
      <c r="D160" s="115">
        <f>D161</f>
        <v>521.5</v>
      </c>
      <c r="E160" s="115">
        <f>E161</f>
        <v>0</v>
      </c>
    </row>
    <row r="161" spans="1:5" ht="57.75" hidden="1" customHeight="1">
      <c r="A161" s="137"/>
      <c r="B161" s="70"/>
      <c r="C161" s="71" t="s">
        <v>132</v>
      </c>
      <c r="D161" s="114">
        <f>1171.5-650</f>
        <v>521.5</v>
      </c>
      <c r="E161" s="87">
        <v>0</v>
      </c>
    </row>
    <row r="162" spans="1:5" ht="42.75" customHeight="1">
      <c r="A162" s="137"/>
      <c r="B162" s="70"/>
      <c r="C162" s="37" t="s">
        <v>20</v>
      </c>
      <c r="D162" s="91">
        <f>D174+D163</f>
        <v>3343.8</v>
      </c>
      <c r="E162" s="91">
        <f>E174+E163</f>
        <v>1889</v>
      </c>
    </row>
    <row r="163" spans="1:5" ht="57.75" customHeight="1">
      <c r="A163" s="137"/>
      <c r="B163" s="70"/>
      <c r="C163" s="15" t="s">
        <v>126</v>
      </c>
      <c r="D163" s="91">
        <f>D164+D169</f>
        <v>3154.8</v>
      </c>
      <c r="E163" s="91">
        <f>E164+E169</f>
        <v>1700</v>
      </c>
    </row>
    <row r="164" spans="1:5" ht="57.75" customHeight="1">
      <c r="A164" s="137"/>
      <c r="B164" s="70"/>
      <c r="C164" s="78" t="s">
        <v>133</v>
      </c>
      <c r="D164" s="109">
        <f>D165+D167</f>
        <v>976.8</v>
      </c>
      <c r="E164" s="109">
        <f>E165+E167</f>
        <v>0</v>
      </c>
    </row>
    <row r="165" spans="1:5" ht="57.75" customHeight="1">
      <c r="A165" s="137"/>
      <c r="B165" s="70"/>
      <c r="C165" s="16" t="s">
        <v>134</v>
      </c>
      <c r="D165" s="102">
        <f>D166</f>
        <v>300</v>
      </c>
      <c r="E165" s="102">
        <f>E166</f>
        <v>0</v>
      </c>
    </row>
    <row r="166" spans="1:5" ht="57.75" hidden="1" customHeight="1">
      <c r="A166" s="137"/>
      <c r="B166" s="70"/>
      <c r="C166" s="43" t="s">
        <v>124</v>
      </c>
      <c r="D166" s="114">
        <v>300</v>
      </c>
      <c r="E166" s="87">
        <v>0</v>
      </c>
    </row>
    <row r="167" spans="1:5" ht="47.25" customHeight="1">
      <c r="A167" s="137"/>
      <c r="B167" s="70"/>
      <c r="C167" s="16" t="s">
        <v>135</v>
      </c>
      <c r="D167" s="102">
        <f>D168</f>
        <v>676.8</v>
      </c>
      <c r="E167" s="102">
        <f>E168</f>
        <v>0</v>
      </c>
    </row>
    <row r="168" spans="1:5" ht="42.75" hidden="1" customHeight="1">
      <c r="A168" s="137"/>
      <c r="B168" s="70"/>
      <c r="C168" s="43" t="s">
        <v>124</v>
      </c>
      <c r="D168" s="114">
        <f>500+476.8-200-100</f>
        <v>676.8</v>
      </c>
      <c r="E168" s="23">
        <v>0</v>
      </c>
    </row>
    <row r="169" spans="1:5" ht="46.5" customHeight="1">
      <c r="A169" s="137"/>
      <c r="B169" s="70"/>
      <c r="C169" s="78" t="s">
        <v>136</v>
      </c>
      <c r="D169" s="109">
        <f>D172+D170</f>
        <v>2178</v>
      </c>
      <c r="E169" s="109">
        <f>E172+E170</f>
        <v>1700</v>
      </c>
    </row>
    <row r="170" spans="1:5" ht="57.75" customHeight="1">
      <c r="A170" s="137"/>
      <c r="B170" s="70"/>
      <c r="C170" s="16" t="s">
        <v>137</v>
      </c>
      <c r="D170" s="102">
        <f>D171</f>
        <v>1778</v>
      </c>
      <c r="E170" s="102">
        <f>E171</f>
        <v>1615</v>
      </c>
    </row>
    <row r="171" spans="1:5" ht="57.75" hidden="1" customHeight="1">
      <c r="A171" s="137"/>
      <c r="B171" s="70"/>
      <c r="C171" s="18" t="s">
        <v>65</v>
      </c>
      <c r="D171" s="114">
        <v>1778</v>
      </c>
      <c r="E171" s="87">
        <v>1615</v>
      </c>
    </row>
    <row r="172" spans="1:5" ht="57.75" customHeight="1">
      <c r="A172" s="137"/>
      <c r="B172" s="70"/>
      <c r="C172" s="16" t="s">
        <v>137</v>
      </c>
      <c r="D172" s="102">
        <f>D173</f>
        <v>400</v>
      </c>
      <c r="E172" s="102">
        <f>E173</f>
        <v>85</v>
      </c>
    </row>
    <row r="173" spans="1:5" ht="57.75" hidden="1" customHeight="1">
      <c r="A173" s="137"/>
      <c r="B173" s="70"/>
      <c r="C173" s="18" t="s">
        <v>65</v>
      </c>
      <c r="D173" s="114">
        <v>400</v>
      </c>
      <c r="E173" s="87">
        <v>85</v>
      </c>
    </row>
    <row r="174" spans="1:5" ht="31.5" customHeight="1">
      <c r="A174" s="137"/>
      <c r="B174" s="70"/>
      <c r="C174" s="15" t="s">
        <v>48</v>
      </c>
      <c r="D174" s="91">
        <f t="shared" ref="D174:E176" si="8">D175</f>
        <v>189</v>
      </c>
      <c r="E174" s="91">
        <f t="shared" si="8"/>
        <v>189</v>
      </c>
    </row>
    <row r="175" spans="1:5" ht="57.75" hidden="1" customHeight="1">
      <c r="A175" s="137"/>
      <c r="B175" s="70"/>
      <c r="C175" s="15" t="s">
        <v>49</v>
      </c>
      <c r="D175" s="109">
        <f t="shared" si="8"/>
        <v>189</v>
      </c>
      <c r="E175" s="109">
        <f t="shared" si="8"/>
        <v>189</v>
      </c>
    </row>
    <row r="176" spans="1:5" ht="57.75" hidden="1" customHeight="1">
      <c r="A176" s="137"/>
      <c r="B176" s="70"/>
      <c r="C176" s="16" t="s">
        <v>138</v>
      </c>
      <c r="D176" s="102">
        <f t="shared" si="8"/>
        <v>189</v>
      </c>
      <c r="E176" s="102">
        <f t="shared" si="8"/>
        <v>189</v>
      </c>
    </row>
    <row r="177" spans="1:5" ht="57.75" hidden="1" customHeight="1">
      <c r="A177" s="137"/>
      <c r="B177" s="70"/>
      <c r="C177" s="17" t="s">
        <v>65</v>
      </c>
      <c r="D177" s="96">
        <v>189</v>
      </c>
      <c r="E177" s="26">
        <v>189</v>
      </c>
    </row>
    <row r="178" spans="1:5" ht="30" customHeight="1">
      <c r="A178" s="137"/>
      <c r="B178" s="70"/>
      <c r="C178" s="15" t="s">
        <v>21</v>
      </c>
      <c r="D178" s="91">
        <f>D187+D179</f>
        <v>3962.4</v>
      </c>
      <c r="E178" s="91">
        <f>E187+E179</f>
        <v>3934.3192300000001</v>
      </c>
    </row>
    <row r="179" spans="1:5" ht="77.25" customHeight="1">
      <c r="A179" s="137"/>
      <c r="B179" s="70"/>
      <c r="C179" s="15" t="s">
        <v>139</v>
      </c>
      <c r="D179" s="91">
        <f>D180</f>
        <v>1401.6</v>
      </c>
      <c r="E179" s="91">
        <f>E180</f>
        <v>1401.61393</v>
      </c>
    </row>
    <row r="180" spans="1:5" ht="39" customHeight="1">
      <c r="A180" s="137"/>
      <c r="B180" s="70"/>
      <c r="C180" s="78" t="s">
        <v>140</v>
      </c>
      <c r="D180" s="109">
        <f>D181+D185+D183</f>
        <v>1401.6</v>
      </c>
      <c r="E180" s="109">
        <f>E181+E185+E183</f>
        <v>1401.61393</v>
      </c>
    </row>
    <row r="181" spans="1:5" ht="57.75" customHeight="1">
      <c r="A181" s="137"/>
      <c r="B181" s="70"/>
      <c r="C181" s="16" t="s">
        <v>141</v>
      </c>
      <c r="D181" s="102">
        <f>D182</f>
        <v>17.8</v>
      </c>
      <c r="E181" s="102">
        <f>E182</f>
        <v>17.778929999999999</v>
      </c>
    </row>
    <row r="182" spans="1:5" ht="57.75" hidden="1" customHeight="1">
      <c r="A182" s="137"/>
      <c r="B182" s="70"/>
      <c r="C182" s="18" t="s">
        <v>65</v>
      </c>
      <c r="D182" s="114">
        <v>17.8</v>
      </c>
      <c r="E182" s="23">
        <v>17.778929999999999</v>
      </c>
    </row>
    <row r="183" spans="1:5" ht="77.25" customHeight="1">
      <c r="A183" s="137"/>
      <c r="B183" s="70"/>
      <c r="C183" s="16" t="s">
        <v>142</v>
      </c>
      <c r="D183" s="102">
        <f>D184</f>
        <v>1141.5999999999999</v>
      </c>
      <c r="E183" s="102">
        <f>E184</f>
        <v>1141.5999999999999</v>
      </c>
    </row>
    <row r="184" spans="1:5" ht="57.75" hidden="1" customHeight="1">
      <c r="A184" s="137"/>
      <c r="B184" s="70"/>
      <c r="C184" s="18" t="s">
        <v>65</v>
      </c>
      <c r="D184" s="114">
        <v>1141.5999999999999</v>
      </c>
      <c r="E184" s="23">
        <v>1141.5999999999999</v>
      </c>
    </row>
    <row r="185" spans="1:5" ht="81" customHeight="1">
      <c r="A185" s="137"/>
      <c r="B185" s="70"/>
      <c r="C185" s="16" t="s">
        <v>142</v>
      </c>
      <c r="D185" s="102">
        <f>D186</f>
        <v>242.2</v>
      </c>
      <c r="E185" s="102">
        <f>E186</f>
        <v>242.23500000000001</v>
      </c>
    </row>
    <row r="186" spans="1:5" ht="57.75" hidden="1" customHeight="1">
      <c r="A186" s="137"/>
      <c r="B186" s="70"/>
      <c r="C186" s="18" t="s">
        <v>65</v>
      </c>
      <c r="D186" s="114">
        <v>242.2</v>
      </c>
      <c r="E186" s="23">
        <v>242.23500000000001</v>
      </c>
    </row>
    <row r="187" spans="1:5" ht="39" customHeight="1">
      <c r="A187" s="137"/>
      <c r="B187" s="70"/>
      <c r="C187" s="15" t="s">
        <v>48</v>
      </c>
      <c r="D187" s="91">
        <f>D188</f>
        <v>2560.8000000000002</v>
      </c>
      <c r="E187" s="91">
        <f>E188</f>
        <v>2532.7053000000001</v>
      </c>
    </row>
    <row r="188" spans="1:5" ht="57.75" hidden="1" customHeight="1">
      <c r="A188" s="137"/>
      <c r="B188" s="70"/>
      <c r="C188" s="15" t="s">
        <v>49</v>
      </c>
      <c r="D188" s="91">
        <f>D191+D194+D196+D198+D200+D189</f>
        <v>2560.8000000000002</v>
      </c>
      <c r="E188" s="91">
        <f>E191+E194+E196+E198+E200+E189</f>
        <v>2532.7053000000001</v>
      </c>
    </row>
    <row r="189" spans="1:5" ht="57.75" hidden="1" customHeight="1">
      <c r="A189" s="137"/>
      <c r="B189" s="70"/>
      <c r="C189" s="48" t="s">
        <v>143</v>
      </c>
      <c r="D189" s="92">
        <f>D190</f>
        <v>0</v>
      </c>
      <c r="E189" s="92">
        <f>E190</f>
        <v>0</v>
      </c>
    </row>
    <row r="190" spans="1:5" ht="57.75" hidden="1" customHeight="1">
      <c r="A190" s="137"/>
      <c r="B190" s="70"/>
      <c r="C190" s="17" t="s">
        <v>65</v>
      </c>
      <c r="D190" s="97">
        <v>0</v>
      </c>
      <c r="E190" s="20">
        <v>0</v>
      </c>
    </row>
    <row r="191" spans="1:5" ht="34.5" customHeight="1">
      <c r="A191" s="137"/>
      <c r="B191" s="70"/>
      <c r="C191" s="48" t="s">
        <v>144</v>
      </c>
      <c r="D191" s="92">
        <f>D192+D193</f>
        <v>1413.9</v>
      </c>
      <c r="E191" s="92">
        <f>E192+E193</f>
        <v>1407.80666</v>
      </c>
    </row>
    <row r="192" spans="1:5" ht="57.75" hidden="1" customHeight="1">
      <c r="A192" s="137"/>
      <c r="B192" s="70"/>
      <c r="C192" s="18" t="s">
        <v>65</v>
      </c>
      <c r="D192" s="96">
        <f>1407-97.5+104</f>
        <v>1413.5</v>
      </c>
      <c r="E192" s="26">
        <v>1407.45424</v>
      </c>
    </row>
    <row r="193" spans="1:5" ht="33.75" customHeight="1">
      <c r="A193" s="137"/>
      <c r="B193" s="70"/>
      <c r="C193" s="17" t="s">
        <v>66</v>
      </c>
      <c r="D193" s="97">
        <v>0.4</v>
      </c>
      <c r="E193" s="20">
        <v>0.35242000000000001</v>
      </c>
    </row>
    <row r="194" spans="1:5" ht="33.75" customHeight="1">
      <c r="A194" s="137"/>
      <c r="B194" s="70"/>
      <c r="C194" s="47" t="s">
        <v>145</v>
      </c>
      <c r="D194" s="105">
        <f>D195</f>
        <v>100</v>
      </c>
      <c r="E194" s="105">
        <f>E195</f>
        <v>99.984030000000004</v>
      </c>
    </row>
    <row r="195" spans="1:5" ht="57.75" hidden="1" customHeight="1">
      <c r="A195" s="137"/>
      <c r="B195" s="70"/>
      <c r="C195" s="17" t="s">
        <v>65</v>
      </c>
      <c r="D195" s="116">
        <v>100</v>
      </c>
      <c r="E195" s="29">
        <v>99.984030000000004</v>
      </c>
    </row>
    <row r="196" spans="1:5" ht="33.75" customHeight="1">
      <c r="A196" s="137"/>
      <c r="B196" s="70"/>
      <c r="C196" s="16" t="s">
        <v>146</v>
      </c>
      <c r="D196" s="92">
        <f>D197</f>
        <v>102.3</v>
      </c>
      <c r="E196" s="92">
        <f>E197</f>
        <v>89.314189999999996</v>
      </c>
    </row>
    <row r="197" spans="1:5" ht="57.75" hidden="1" customHeight="1">
      <c r="A197" s="137"/>
      <c r="B197" s="70"/>
      <c r="C197" s="17" t="s">
        <v>65</v>
      </c>
      <c r="D197" s="96">
        <f>106.8-4.5</f>
        <v>102.3</v>
      </c>
      <c r="E197" s="26">
        <v>89.314189999999996</v>
      </c>
    </row>
    <row r="198" spans="1:5" ht="36.75" customHeight="1">
      <c r="A198" s="137"/>
      <c r="B198" s="70"/>
      <c r="C198" s="48" t="s">
        <v>147</v>
      </c>
      <c r="D198" s="102">
        <f>D199</f>
        <v>744.59999999999991</v>
      </c>
      <c r="E198" s="102">
        <f>E199</f>
        <v>735.60041999999999</v>
      </c>
    </row>
    <row r="199" spans="1:5" ht="57.75" hidden="1" customHeight="1">
      <c r="A199" s="137"/>
      <c r="B199" s="70"/>
      <c r="C199" s="17" t="s">
        <v>65</v>
      </c>
      <c r="D199" s="114">
        <f>839.4-194.8+100</f>
        <v>744.59999999999991</v>
      </c>
      <c r="E199" s="23">
        <v>735.60041999999999</v>
      </c>
    </row>
    <row r="200" spans="1:5" ht="31.5" customHeight="1">
      <c r="A200" s="137"/>
      <c r="B200" s="70"/>
      <c r="C200" s="48" t="s">
        <v>148</v>
      </c>
      <c r="D200" s="102">
        <f>D201</f>
        <v>200</v>
      </c>
      <c r="E200" s="102">
        <f>E201</f>
        <v>200</v>
      </c>
    </row>
    <row r="201" spans="1:5" ht="57.75" hidden="1" customHeight="1">
      <c r="A201" s="137"/>
      <c r="B201" s="70"/>
      <c r="C201" s="17" t="s">
        <v>65</v>
      </c>
      <c r="D201" s="97">
        <v>200</v>
      </c>
      <c r="E201" s="20">
        <v>200</v>
      </c>
    </row>
    <row r="202" spans="1:5" ht="31.5" customHeight="1">
      <c r="A202" s="137"/>
      <c r="B202" s="70"/>
      <c r="C202" s="37" t="s">
        <v>33</v>
      </c>
      <c r="D202" s="91">
        <f>D203</f>
        <v>16812.499999999996</v>
      </c>
      <c r="E202" s="91">
        <f>E203</f>
        <v>15759.990859999998</v>
      </c>
    </row>
    <row r="203" spans="1:5" ht="30" customHeight="1">
      <c r="A203" s="137"/>
      <c r="B203" s="70"/>
      <c r="C203" s="65" t="s">
        <v>61</v>
      </c>
      <c r="D203" s="101">
        <f>D204+D223</f>
        <v>16812.499999999996</v>
      </c>
      <c r="E203" s="101">
        <f>E204+E223</f>
        <v>15759.990859999998</v>
      </c>
    </row>
    <row r="204" spans="1:5" ht="39" customHeight="1">
      <c r="A204" s="137"/>
      <c r="B204" s="70"/>
      <c r="C204" s="14" t="s">
        <v>22</v>
      </c>
      <c r="D204" s="101">
        <f>D205+D215</f>
        <v>16193.399999999998</v>
      </c>
      <c r="E204" s="101">
        <f>E205+E215</f>
        <v>15409.916969999998</v>
      </c>
    </row>
    <row r="205" spans="1:5" ht="57.75" customHeight="1">
      <c r="A205" s="137"/>
      <c r="B205" s="70"/>
      <c r="C205" s="14" t="s">
        <v>63</v>
      </c>
      <c r="D205" s="101">
        <f>D206</f>
        <v>15193.399999999998</v>
      </c>
      <c r="E205" s="101">
        <f>E206</f>
        <v>14409.916969999998</v>
      </c>
    </row>
    <row r="206" spans="1:5" ht="51" hidden="1" customHeight="1">
      <c r="A206" s="137"/>
      <c r="B206" s="70"/>
      <c r="C206" s="55" t="s">
        <v>149</v>
      </c>
      <c r="D206" s="101">
        <f>D207</f>
        <v>15193.399999999998</v>
      </c>
      <c r="E206" s="101">
        <f>E207</f>
        <v>14409.916969999998</v>
      </c>
    </row>
    <row r="207" spans="1:5" ht="57.75" hidden="1" customHeight="1">
      <c r="A207" s="137"/>
      <c r="B207" s="70"/>
      <c r="C207" s="39" t="s">
        <v>150</v>
      </c>
      <c r="D207" s="101">
        <f>D208+D213</f>
        <v>15193.399999999998</v>
      </c>
      <c r="E207" s="101">
        <f>E208+E213</f>
        <v>14409.916969999998</v>
      </c>
    </row>
    <row r="208" spans="1:5" ht="29.25" customHeight="1">
      <c r="A208" s="137"/>
      <c r="B208" s="70"/>
      <c r="C208" s="80" t="s">
        <v>151</v>
      </c>
      <c r="D208" s="105">
        <f>D209+D210+D211+D212</f>
        <v>14510.099999999999</v>
      </c>
      <c r="E208" s="105">
        <f>E209+E210+E211+E212</f>
        <v>13726.616969999999</v>
      </c>
    </row>
    <row r="209" spans="1:5" ht="39" customHeight="1">
      <c r="A209" s="137"/>
      <c r="B209" s="70"/>
      <c r="C209" s="18" t="s">
        <v>67</v>
      </c>
      <c r="D209" s="96">
        <f>8181.9+650</f>
        <v>8831.9</v>
      </c>
      <c r="E209" s="26">
        <v>8662.49604</v>
      </c>
    </row>
    <row r="210" spans="1:5" ht="57.75" hidden="1" customHeight="1">
      <c r="A210" s="137"/>
      <c r="B210" s="70"/>
      <c r="C210" s="18" t="s">
        <v>64</v>
      </c>
      <c r="D210" s="96">
        <v>0</v>
      </c>
      <c r="E210" s="96">
        <v>0</v>
      </c>
    </row>
    <row r="211" spans="1:5" ht="57.75" customHeight="1">
      <c r="A211" s="137"/>
      <c r="B211" s="70"/>
      <c r="C211" s="18" t="s">
        <v>65</v>
      </c>
      <c r="D211" s="96">
        <v>5603.2</v>
      </c>
      <c r="E211" s="26">
        <v>4989.12093</v>
      </c>
    </row>
    <row r="212" spans="1:5" ht="38.25" customHeight="1">
      <c r="A212" s="137"/>
      <c r="B212" s="70"/>
      <c r="C212" s="17" t="s">
        <v>66</v>
      </c>
      <c r="D212" s="97">
        <v>75</v>
      </c>
      <c r="E212" s="20">
        <v>75</v>
      </c>
    </row>
    <row r="213" spans="1:5" ht="45" customHeight="1">
      <c r="A213" s="137"/>
      <c r="B213" s="70"/>
      <c r="C213" s="80" t="s">
        <v>152</v>
      </c>
      <c r="D213" s="105">
        <f>D214</f>
        <v>683.3</v>
      </c>
      <c r="E213" s="105">
        <f>E214</f>
        <v>683.3</v>
      </c>
    </row>
    <row r="214" spans="1:5" ht="57.75" hidden="1" customHeight="1">
      <c r="A214" s="137"/>
      <c r="B214" s="70"/>
      <c r="C214" s="18" t="s">
        <v>67</v>
      </c>
      <c r="D214" s="96">
        <v>683.3</v>
      </c>
      <c r="E214" s="26">
        <v>683.3</v>
      </c>
    </row>
    <row r="215" spans="1:5" ht="32.25" customHeight="1" thickBot="1">
      <c r="A215" s="137"/>
      <c r="B215" s="70"/>
      <c r="C215" s="81" t="s">
        <v>48</v>
      </c>
      <c r="D215" s="91">
        <f>D216</f>
        <v>1000</v>
      </c>
      <c r="E215" s="91">
        <f>E216</f>
        <v>1000</v>
      </c>
    </row>
    <row r="216" spans="1:5" ht="57.75" hidden="1" customHeight="1" thickBot="1">
      <c r="A216" s="3" t="s">
        <v>27</v>
      </c>
      <c r="B216" s="82"/>
      <c r="C216" s="81" t="s">
        <v>49</v>
      </c>
      <c r="D216" s="91">
        <f>D217+D219</f>
        <v>1000</v>
      </c>
      <c r="E216" s="91">
        <f>E217+E219</f>
        <v>1000</v>
      </c>
    </row>
    <row r="217" spans="1:5" ht="57.75" customHeight="1">
      <c r="A217" s="4"/>
      <c r="B217" s="83"/>
      <c r="C217" s="48" t="s">
        <v>153</v>
      </c>
      <c r="D217" s="102">
        <f>D218</f>
        <v>650</v>
      </c>
      <c r="E217" s="102">
        <f>E218</f>
        <v>650</v>
      </c>
    </row>
    <row r="218" spans="1:5" ht="57.75" hidden="1" customHeight="1">
      <c r="A218" s="4"/>
      <c r="B218" s="84"/>
      <c r="C218" s="17" t="s">
        <v>65</v>
      </c>
      <c r="D218" s="97">
        <v>650</v>
      </c>
      <c r="E218" s="20">
        <v>650</v>
      </c>
    </row>
    <row r="219" spans="1:5" ht="38.25" customHeight="1">
      <c r="A219" s="4"/>
      <c r="B219" s="84"/>
      <c r="C219" s="48" t="s">
        <v>154</v>
      </c>
      <c r="D219" s="102">
        <f>D220</f>
        <v>350</v>
      </c>
      <c r="E219" s="102">
        <f>E220</f>
        <v>350</v>
      </c>
    </row>
    <row r="220" spans="1:5" ht="57.75" hidden="1" customHeight="1">
      <c r="A220" s="4"/>
      <c r="B220" s="84"/>
      <c r="C220" s="17" t="s">
        <v>65</v>
      </c>
      <c r="D220" s="97">
        <v>350</v>
      </c>
      <c r="E220" s="20">
        <v>350</v>
      </c>
    </row>
    <row r="221" spans="1:5" ht="46.5" hidden="1" customHeight="1">
      <c r="A221" s="4"/>
      <c r="B221" s="84"/>
      <c r="C221" s="14" t="s">
        <v>0</v>
      </c>
      <c r="D221" s="91">
        <f t="shared" ref="D221:E225" si="9">D222</f>
        <v>619.1</v>
      </c>
      <c r="E221" s="91">
        <f t="shared" si="9"/>
        <v>350.07389000000001</v>
      </c>
    </row>
    <row r="222" spans="1:5" ht="57.75" customHeight="1">
      <c r="A222" s="4"/>
      <c r="B222" s="84"/>
      <c r="C222" s="14" t="s">
        <v>63</v>
      </c>
      <c r="D222" s="101">
        <f t="shared" si="9"/>
        <v>619.1</v>
      </c>
      <c r="E222" s="101">
        <f t="shared" si="9"/>
        <v>350.07389000000001</v>
      </c>
    </row>
    <row r="223" spans="1:5" ht="57.75" hidden="1" customHeight="1">
      <c r="A223" s="4"/>
      <c r="B223" s="84"/>
      <c r="C223" s="57" t="s">
        <v>149</v>
      </c>
      <c r="D223" s="101">
        <f t="shared" si="9"/>
        <v>619.1</v>
      </c>
      <c r="E223" s="101">
        <f t="shared" si="9"/>
        <v>350.07389000000001</v>
      </c>
    </row>
    <row r="224" spans="1:5" ht="57.75" hidden="1" customHeight="1">
      <c r="A224" s="4"/>
      <c r="B224" s="84"/>
      <c r="C224" s="57" t="s">
        <v>155</v>
      </c>
      <c r="D224" s="115">
        <f t="shared" si="9"/>
        <v>619.1</v>
      </c>
      <c r="E224" s="115">
        <f t="shared" si="9"/>
        <v>350.07389000000001</v>
      </c>
    </row>
    <row r="225" spans="1:5" ht="57.75" hidden="1" customHeight="1">
      <c r="A225" s="4"/>
      <c r="B225" s="84"/>
      <c r="C225" s="66" t="s">
        <v>156</v>
      </c>
      <c r="D225" s="92">
        <f t="shared" si="9"/>
        <v>619.1</v>
      </c>
      <c r="E225" s="92">
        <f t="shared" si="9"/>
        <v>350.07389000000001</v>
      </c>
    </row>
    <row r="226" spans="1:5" ht="57.75" hidden="1" customHeight="1">
      <c r="A226" s="4"/>
      <c r="B226" s="84"/>
      <c r="C226" s="17" t="s">
        <v>65</v>
      </c>
      <c r="D226" s="97">
        <v>619.1</v>
      </c>
      <c r="E226" s="20">
        <v>350.07389000000001</v>
      </c>
    </row>
    <row r="227" spans="1:5" ht="36.75" customHeight="1">
      <c r="A227" s="4"/>
      <c r="B227" s="84"/>
      <c r="C227" s="37" t="s">
        <v>24</v>
      </c>
      <c r="D227" s="117">
        <f>D228+D233</f>
        <v>1015</v>
      </c>
      <c r="E227" s="117">
        <f>E228+E233</f>
        <v>986.23242000000005</v>
      </c>
    </row>
    <row r="228" spans="1:5" ht="31.5" customHeight="1" thickBot="1">
      <c r="A228" s="5"/>
      <c r="B228" s="84"/>
      <c r="C228" s="67" t="s">
        <v>25</v>
      </c>
      <c r="D228" s="118">
        <f t="shared" ref="D228:E231" si="10">D229</f>
        <v>405</v>
      </c>
      <c r="E228" s="118">
        <f t="shared" si="10"/>
        <v>386.14648</v>
      </c>
    </row>
    <row r="229" spans="1:5" ht="33.75" hidden="1" customHeight="1">
      <c r="A229" s="5"/>
      <c r="B229" s="84"/>
      <c r="C229" s="15" t="s">
        <v>48</v>
      </c>
      <c r="D229" s="118">
        <f t="shared" si="10"/>
        <v>405</v>
      </c>
      <c r="E229" s="118">
        <f t="shared" si="10"/>
        <v>386.14648</v>
      </c>
    </row>
    <row r="230" spans="1:5" ht="57.75" hidden="1" customHeight="1">
      <c r="A230" s="5"/>
      <c r="B230" s="84"/>
      <c r="C230" s="15" t="s">
        <v>49</v>
      </c>
      <c r="D230" s="118">
        <f t="shared" si="10"/>
        <v>405</v>
      </c>
      <c r="E230" s="118">
        <f t="shared" si="10"/>
        <v>386.14648</v>
      </c>
    </row>
    <row r="231" spans="1:5" ht="57.75" hidden="1" customHeight="1" thickBot="1">
      <c r="A231" s="6"/>
      <c r="B231" s="85"/>
      <c r="C231" s="51" t="s">
        <v>55</v>
      </c>
      <c r="D231" s="119">
        <f t="shared" si="10"/>
        <v>405</v>
      </c>
      <c r="E231" s="119">
        <f t="shared" si="10"/>
        <v>386.14648</v>
      </c>
    </row>
    <row r="232" spans="1:5" ht="57.75" hidden="1" customHeight="1" thickBot="1">
      <c r="A232" s="138"/>
      <c r="B232" s="139"/>
      <c r="C232" s="68" t="s">
        <v>68</v>
      </c>
      <c r="D232" s="120">
        <v>405</v>
      </c>
      <c r="E232" s="32">
        <v>386.14648</v>
      </c>
    </row>
    <row r="233" spans="1:5" ht="45" customHeight="1">
      <c r="B233" s="158"/>
      <c r="C233" s="37" t="s">
        <v>26</v>
      </c>
      <c r="D233" s="121">
        <f t="shared" ref="D233:E236" si="11">D234</f>
        <v>610</v>
      </c>
      <c r="E233" s="121">
        <f t="shared" si="11"/>
        <v>600.08594000000005</v>
      </c>
    </row>
    <row r="234" spans="1:5" ht="57.75" hidden="1" customHeight="1">
      <c r="B234" s="159"/>
      <c r="C234" s="144" t="s">
        <v>48</v>
      </c>
      <c r="D234" s="118">
        <f t="shared" si="11"/>
        <v>610</v>
      </c>
      <c r="E234" s="118">
        <f t="shared" si="11"/>
        <v>600.08594000000005</v>
      </c>
    </row>
    <row r="235" spans="1:5" ht="57.75" hidden="1" customHeight="1">
      <c r="B235" s="159"/>
      <c r="C235" s="144" t="s">
        <v>49</v>
      </c>
      <c r="D235" s="118">
        <f t="shared" si="11"/>
        <v>610</v>
      </c>
      <c r="E235" s="118">
        <f t="shared" si="11"/>
        <v>600.08594000000005</v>
      </c>
    </row>
    <row r="236" spans="1:5" ht="57.75" customHeight="1">
      <c r="B236" s="159"/>
      <c r="C236" s="145" t="s">
        <v>56</v>
      </c>
      <c r="D236" s="119">
        <f t="shared" si="11"/>
        <v>610</v>
      </c>
      <c r="E236" s="119">
        <f t="shared" si="11"/>
        <v>600.08594000000005</v>
      </c>
    </row>
    <row r="237" spans="1:5" ht="57.75" hidden="1" customHeight="1">
      <c r="B237" s="159"/>
      <c r="C237" s="146" t="s">
        <v>69</v>
      </c>
      <c r="D237" s="122">
        <f>550+60</f>
        <v>610</v>
      </c>
      <c r="E237" s="33">
        <v>600.08594000000005</v>
      </c>
    </row>
    <row r="238" spans="1:5" ht="36" customHeight="1">
      <c r="B238" s="159"/>
      <c r="C238" s="147" t="s">
        <v>23</v>
      </c>
      <c r="D238" s="101">
        <f>D239</f>
        <v>202.1</v>
      </c>
      <c r="E238" s="101">
        <f>E239</f>
        <v>156.06104999999999</v>
      </c>
    </row>
    <row r="239" spans="1:5" ht="31.5" hidden="1" customHeight="1">
      <c r="B239" s="159"/>
      <c r="C239" s="147" t="s">
        <v>62</v>
      </c>
      <c r="D239" s="101">
        <f>D241</f>
        <v>202.1</v>
      </c>
      <c r="E239" s="101">
        <f>E241</f>
        <v>156.06104999999999</v>
      </c>
    </row>
    <row r="240" spans="1:5" ht="57.75" customHeight="1" thickBot="1">
      <c r="B240" s="159"/>
      <c r="C240" s="37" t="s">
        <v>63</v>
      </c>
      <c r="D240" s="101">
        <f t="shared" ref="D240:E243" si="12">D241</f>
        <v>202.1</v>
      </c>
      <c r="E240" s="101">
        <f t="shared" si="12"/>
        <v>156.06104999999999</v>
      </c>
    </row>
    <row r="241" spans="2:5" ht="57.75" hidden="1" customHeight="1">
      <c r="B241" s="159"/>
      <c r="C241" s="148" t="s">
        <v>157</v>
      </c>
      <c r="D241" s="101">
        <f t="shared" si="12"/>
        <v>202.1</v>
      </c>
      <c r="E241" s="101">
        <f t="shared" si="12"/>
        <v>156.06104999999999</v>
      </c>
    </row>
    <row r="242" spans="2:5" ht="57.75" hidden="1" customHeight="1">
      <c r="B242" s="159"/>
      <c r="C242" s="75" t="s">
        <v>158</v>
      </c>
      <c r="D242" s="115">
        <f t="shared" si="12"/>
        <v>202.1</v>
      </c>
      <c r="E242" s="115">
        <f t="shared" si="12"/>
        <v>156.06104999999999</v>
      </c>
    </row>
    <row r="243" spans="2:5" ht="57.75" hidden="1" customHeight="1">
      <c r="B243" s="159"/>
      <c r="C243" s="149" t="s">
        <v>159</v>
      </c>
      <c r="D243" s="102">
        <f t="shared" si="12"/>
        <v>202.1</v>
      </c>
      <c r="E243" s="102">
        <f t="shared" si="12"/>
        <v>156.06104999999999</v>
      </c>
    </row>
    <row r="244" spans="2:5" ht="57.75" hidden="1" customHeight="1" thickBot="1">
      <c r="B244" s="159"/>
      <c r="C244" s="150" t="s">
        <v>65</v>
      </c>
      <c r="D244" s="120">
        <v>202.1</v>
      </c>
      <c r="E244" s="32">
        <v>156.06104999999999</v>
      </c>
    </row>
    <row r="245" spans="2:5" ht="57.75" hidden="1" customHeight="1" thickBot="1">
      <c r="B245" s="159"/>
      <c r="C245" s="37" t="s">
        <v>9</v>
      </c>
      <c r="D245" s="118">
        <f>D246</f>
        <v>0</v>
      </c>
      <c r="E245" s="30">
        <v>0</v>
      </c>
    </row>
    <row r="246" spans="2:5" ht="57.75" hidden="1" customHeight="1">
      <c r="B246" s="159"/>
      <c r="C246" s="151" t="s">
        <v>57</v>
      </c>
      <c r="D246" s="118">
        <f>D247</f>
        <v>0</v>
      </c>
      <c r="E246" s="30"/>
    </row>
    <row r="247" spans="2:5" ht="57.75" hidden="1" customHeight="1">
      <c r="B247" s="159"/>
      <c r="C247" s="144" t="s">
        <v>48</v>
      </c>
      <c r="D247" s="118">
        <f>D248</f>
        <v>0</v>
      </c>
      <c r="E247" s="30"/>
    </row>
    <row r="248" spans="2:5" ht="57.75" hidden="1" customHeight="1">
      <c r="B248" s="159"/>
      <c r="C248" s="144" t="s">
        <v>49</v>
      </c>
      <c r="D248" s="118">
        <f>D249</f>
        <v>0</v>
      </c>
      <c r="E248" s="30"/>
    </row>
    <row r="249" spans="2:5" ht="57.75" hidden="1" customHeight="1">
      <c r="B249" s="159"/>
      <c r="C249" s="145" t="s">
        <v>160</v>
      </c>
      <c r="D249" s="119">
        <f>D250</f>
        <v>0</v>
      </c>
      <c r="E249" s="31"/>
    </row>
    <row r="250" spans="2:5" ht="57.75" hidden="1" customHeight="1" thickBot="1">
      <c r="B250" s="159"/>
      <c r="C250" s="146" t="s">
        <v>32</v>
      </c>
      <c r="D250" s="122">
        <f>100-100</f>
        <v>0</v>
      </c>
      <c r="E250" s="33"/>
    </row>
    <row r="251" spans="2:5" ht="57.75" customHeight="1" thickBot="1">
      <c r="B251" s="159"/>
      <c r="C251" s="152" t="s">
        <v>36</v>
      </c>
      <c r="D251" s="123">
        <f>D252</f>
        <v>1650.9</v>
      </c>
      <c r="E251" s="123">
        <f>E252</f>
        <v>1598.5706300000002</v>
      </c>
    </row>
    <row r="252" spans="2:5" ht="36.75" customHeight="1">
      <c r="B252" s="159"/>
      <c r="C252" s="36" t="s">
        <v>7</v>
      </c>
      <c r="D252" s="124">
        <f>D253+D258</f>
        <v>1650.9</v>
      </c>
      <c r="E252" s="124">
        <f>E253+E258</f>
        <v>1598.5706300000002</v>
      </c>
    </row>
    <row r="253" spans="2:5" ht="48.75" customHeight="1">
      <c r="B253" s="159"/>
      <c r="C253" s="153" t="s">
        <v>70</v>
      </c>
      <c r="D253" s="91">
        <f t="shared" ref="D253:E256" si="13">D254</f>
        <v>1387.8</v>
      </c>
      <c r="E253" s="91">
        <f t="shared" si="13"/>
        <v>1350.8291200000001</v>
      </c>
    </row>
    <row r="254" spans="2:5" ht="57.75" hidden="1" customHeight="1">
      <c r="B254" s="159"/>
      <c r="C254" s="37" t="s">
        <v>39</v>
      </c>
      <c r="D254" s="91">
        <f t="shared" si="13"/>
        <v>1387.8</v>
      </c>
      <c r="E254" s="91">
        <f t="shared" si="13"/>
        <v>1350.8291200000001</v>
      </c>
    </row>
    <row r="255" spans="2:5" ht="57.75" hidden="1" customHeight="1">
      <c r="B255" s="159"/>
      <c r="C255" s="154" t="s">
        <v>71</v>
      </c>
      <c r="D255" s="92">
        <f t="shared" si="13"/>
        <v>1387.8</v>
      </c>
      <c r="E255" s="92">
        <f t="shared" si="13"/>
        <v>1350.8291200000001</v>
      </c>
    </row>
    <row r="256" spans="2:5" ht="57.75" hidden="1" customHeight="1">
      <c r="B256" s="159"/>
      <c r="C256" s="153" t="s">
        <v>72</v>
      </c>
      <c r="D256" s="92">
        <f t="shared" si="13"/>
        <v>1387.8</v>
      </c>
      <c r="E256" s="92">
        <f t="shared" si="13"/>
        <v>1350.8291200000001</v>
      </c>
    </row>
    <row r="257" spans="2:5" ht="57.75" hidden="1" customHeight="1">
      <c r="B257" s="159"/>
      <c r="C257" s="150" t="s">
        <v>64</v>
      </c>
      <c r="D257" s="97">
        <f>1089.3+200+100-1.5</f>
        <v>1387.8</v>
      </c>
      <c r="E257" s="20">
        <v>1350.8291200000001</v>
      </c>
    </row>
    <row r="258" spans="2:5" ht="57.75" customHeight="1">
      <c r="B258" s="159"/>
      <c r="C258" s="37" t="s">
        <v>28</v>
      </c>
      <c r="D258" s="125">
        <f>D259+D263</f>
        <v>263.10000000000002</v>
      </c>
      <c r="E258" s="125">
        <f>E259+E263</f>
        <v>247.74151000000001</v>
      </c>
    </row>
    <row r="259" spans="2:5" ht="42.75" customHeight="1">
      <c r="B259" s="159"/>
      <c r="C259" s="37" t="s">
        <v>59</v>
      </c>
      <c r="D259" s="91">
        <f>D260</f>
        <v>194.3</v>
      </c>
      <c r="E259" s="91">
        <f>E260</f>
        <v>178.90450999999999</v>
      </c>
    </row>
    <row r="260" spans="2:5" ht="57.75" hidden="1" customHeight="1">
      <c r="B260" s="159"/>
      <c r="C260" s="145" t="s">
        <v>60</v>
      </c>
      <c r="D260" s="92">
        <f>D261+D262</f>
        <v>194.3</v>
      </c>
      <c r="E260" s="92">
        <f>E261+E262</f>
        <v>178.90450999999999</v>
      </c>
    </row>
    <row r="261" spans="2:5" ht="51" customHeight="1">
      <c r="B261" s="159"/>
      <c r="C261" s="150" t="s">
        <v>65</v>
      </c>
      <c r="D261" s="114">
        <f>80.8+100-0.6+2.4+1.5</f>
        <v>184.10000000000002</v>
      </c>
      <c r="E261" s="23">
        <v>168.70791</v>
      </c>
    </row>
    <row r="262" spans="2:5" ht="30" customHeight="1">
      <c r="B262" s="159"/>
      <c r="C262" s="150" t="s">
        <v>66</v>
      </c>
      <c r="D262" s="114">
        <f>12-1.8</f>
        <v>10.199999999999999</v>
      </c>
      <c r="E262" s="23">
        <v>10.1966</v>
      </c>
    </row>
    <row r="263" spans="2:5" ht="57.75" hidden="1" customHeight="1">
      <c r="B263" s="159"/>
      <c r="C263" s="144" t="s">
        <v>48</v>
      </c>
      <c r="D263" s="91">
        <f t="shared" ref="D263:E265" si="14">D264</f>
        <v>68.8</v>
      </c>
      <c r="E263" s="91">
        <f t="shared" si="14"/>
        <v>68.837000000000003</v>
      </c>
    </row>
    <row r="264" spans="2:5" ht="57.75" hidden="1" customHeight="1">
      <c r="B264" s="159"/>
      <c r="C264" s="37" t="s">
        <v>58</v>
      </c>
      <c r="D264" s="91">
        <f t="shared" si="14"/>
        <v>68.8</v>
      </c>
      <c r="E264" s="91">
        <f t="shared" si="14"/>
        <v>68.837000000000003</v>
      </c>
    </row>
    <row r="265" spans="2:5" ht="57.75" customHeight="1">
      <c r="B265" s="159"/>
      <c r="C265" s="155" t="s">
        <v>161</v>
      </c>
      <c r="D265" s="92">
        <f t="shared" si="14"/>
        <v>68.8</v>
      </c>
      <c r="E265" s="92">
        <f t="shared" si="14"/>
        <v>68.837000000000003</v>
      </c>
    </row>
    <row r="266" spans="2:5" ht="57.75" hidden="1" customHeight="1" thickBot="1">
      <c r="B266" s="159"/>
      <c r="C266" s="156" t="s">
        <v>50</v>
      </c>
      <c r="D266" s="126">
        <v>68.8</v>
      </c>
      <c r="E266" s="34">
        <v>68.837000000000003</v>
      </c>
    </row>
    <row r="267" spans="2:5" ht="57.75" customHeight="1" thickBot="1">
      <c r="B267" s="160"/>
      <c r="C267" s="157" t="s">
        <v>29</v>
      </c>
      <c r="D267" s="127">
        <f>D251+D14</f>
        <v>48481.7</v>
      </c>
      <c r="E267" s="127">
        <f>E251+E14</f>
        <v>43197.595439999997</v>
      </c>
    </row>
  </sheetData>
  <autoFilter ref="A12:D232">
    <filterColumn colId="0" showButton="0"/>
  </autoFilter>
  <mergeCells count="10">
    <mergeCell ref="A15:A215"/>
    <mergeCell ref="A232:B232"/>
    <mergeCell ref="A12:B12"/>
    <mergeCell ref="A13:B13"/>
    <mergeCell ref="C5:E5"/>
    <mergeCell ref="D6:E6"/>
    <mergeCell ref="C1:E1"/>
    <mergeCell ref="C2:E2"/>
    <mergeCell ref="C3:E3"/>
    <mergeCell ref="C4:E4"/>
  </mergeCells>
  <phoneticPr fontId="17" type="noConversion"/>
  <printOptions horizontalCentered="1"/>
  <pageMargins left="0.98425196850393704" right="0.59055118110236227" top="0.59055118110236227" bottom="0.78740157480314965" header="0.51181102362204722" footer="0.51181102362204722"/>
  <pageSetup paperSize="9" scale="46" fitToHeight="7" orientation="portrait" horizontalDpi="1200" verticalDpi="1200" r:id="rId1"/>
  <headerFooter alignWithMargins="0">
    <oddFooter>Страница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2</vt:lpstr>
      <vt:lpstr>'Приложение 2'!Заголовки_для_печати</vt:lpstr>
      <vt:lpstr>'Приложение 2'!Область_печати</vt:lpstr>
    </vt:vector>
  </TitlesOfParts>
  <Company>KOMFIN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lastPrinted>2017-02-03T07:21:44Z</cp:lastPrinted>
  <dcterms:created xsi:type="dcterms:W3CDTF">2011-02-10T13:53:26Z</dcterms:created>
  <dcterms:modified xsi:type="dcterms:W3CDTF">2017-02-03T07:27:10Z</dcterms:modified>
</cp:coreProperties>
</file>